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386" windowWidth="17310" windowHeight="9780" tabRatio="973" activeTab="16"/>
  </bookViews>
  <sheets>
    <sheet name="MJ-12" sheetId="1" r:id="rId1"/>
    <sheet name="MJ-14" sheetId="2" r:id="rId2"/>
    <sheet name="MJ-17" sheetId="3" r:id="rId3"/>
    <sheet name="MK-D" sheetId="4" r:id="rId4"/>
    <sheet name="MK-C" sheetId="5" r:id="rId5"/>
    <sheet name="MK-B" sheetId="6" r:id="rId6"/>
    <sheet name="MK" sheetId="7" r:id="rId7"/>
    <sheet name="IK-50 GP" sheetId="8" r:id="rId8"/>
    <sheet name=" BC NP" sheetId="9" r:id="rId9"/>
    <sheet name="Tas1" sheetId="10" r:id="rId10"/>
    <sheet name="Tas2" sheetId="11" r:id="rId11"/>
    <sheet name="MK-GP" sheetId="12" r:id="rId12"/>
    <sheet name="Su C" sheetId="13" r:id="rId13"/>
    <sheet name="Su B" sheetId="14" r:id="rId14"/>
    <sheet name="MK-A" sheetId="15" r:id="rId15"/>
    <sheet name="Su IK-50" sheetId="16" r:id="rId16"/>
    <sheet name="MN" sheetId="17" r:id="rId17"/>
    <sheet name="Nimet" sheetId="18" r:id="rId18"/>
    <sheet name="8" sheetId="19" r:id="rId19"/>
    <sheet name="16" sheetId="20" r:id="rId20"/>
    <sheet name="32" sheetId="21" r:id="rId21"/>
    <sheet name="4P" sheetId="22" r:id="rId22"/>
    <sheet name="5P" sheetId="23" r:id="rId23"/>
    <sheet name="6P" sheetId="24" r:id="rId24"/>
    <sheet name="8PK" sheetId="25" r:id="rId25"/>
    <sheet name="16PK" sheetId="26" r:id="rId26"/>
    <sheet name="32PK" sheetId="27" r:id="rId27"/>
    <sheet name="4PPK" sheetId="28" r:id="rId28"/>
    <sheet name="5PPK" sheetId="29" r:id="rId29"/>
  </sheets>
  <externalReferences>
    <externalReference r:id="rId32"/>
  </externalReferences>
  <definedNames>
    <definedName name="_xlnm.Print_Area" localSheetId="8">' BC NP'!$B:$I</definedName>
    <definedName name="_xlnm.Print_Area" localSheetId="19">'16'!$B$1:$J$33</definedName>
    <definedName name="_xlnm.Print_Area" localSheetId="25">'16PK'!$A$1:$R$100</definedName>
    <definedName name="_xlnm.Print_Area" localSheetId="20">'32'!$B:$J</definedName>
    <definedName name="_xlnm.Print_Area" localSheetId="26">'32PK'!$A$1:$AA$240</definedName>
    <definedName name="_xlnm.Print_Area" localSheetId="21">'4P'!$B:$V</definedName>
    <definedName name="_xlnm.Print_Area" localSheetId="27">'4PPK'!$A$1:$R$100</definedName>
    <definedName name="_xlnm.Print_Area" localSheetId="22">'5P'!$B:$V</definedName>
    <definedName name="_xlnm.Print_Area" localSheetId="28">'5PPK'!$A$1:$R$149</definedName>
    <definedName name="_xlnm.Print_Area" localSheetId="23">'6P'!$A:$IV</definedName>
    <definedName name="_xlnm.Print_Area" localSheetId="24">'8PK'!$A$1:$R$50</definedName>
    <definedName name="_xlnm.Print_Area" localSheetId="7">'IK-50 GP'!$B:$U</definedName>
    <definedName name="_xlnm.Print_Area" localSheetId="0">'MJ-12'!$B:$U</definedName>
    <definedName name="_xlnm.Print_Area" localSheetId="1">'MJ-14'!$B:$U</definedName>
    <definedName name="_xlnm.Print_Area" localSheetId="2">'MJ-17'!$B:$U</definedName>
    <definedName name="_xlnm.Print_Area" localSheetId="6">'MK'!$B:$J</definedName>
    <definedName name="_xlnm.Print_Area" localSheetId="14">'MK-A'!$B:$I</definedName>
    <definedName name="_xlnm.Print_Area" localSheetId="5">'MK-B'!$B:$J</definedName>
    <definedName name="_xlnm.Print_Area" localSheetId="4">'MK-C'!$B:$J</definedName>
    <definedName name="_xlnm.Print_Area" localSheetId="3">'MK-D'!$B:$J</definedName>
    <definedName name="_xlnm.Print_Area" localSheetId="11">'MK-GP'!$A:$U</definedName>
    <definedName name="_xlnm.Print_Area" localSheetId="16">'MN'!$B:$I</definedName>
    <definedName name="_xlnm.Print_Area" localSheetId="17">'Nimet'!$1:$58</definedName>
    <definedName name="_xlnm.Print_Area" localSheetId="13">'Su B'!$B:$J</definedName>
    <definedName name="_xlnm.Print_Area" localSheetId="12">'Su C'!$B:$J</definedName>
    <definedName name="_xlnm.Print_Area" localSheetId="15">'Su IK-50'!$B:$H</definedName>
    <definedName name="_xlnm.Print_Area" localSheetId="9">'Tas1'!$B:$J</definedName>
    <definedName name="_xlnm.Print_Area" localSheetId="10">'Tas2'!$B:$J</definedName>
  </definedNames>
  <calcPr fullCalcOnLoad="1"/>
</workbook>
</file>

<file path=xl/sharedStrings.xml><?xml version="1.0" encoding="utf-8"?>
<sst xmlns="http://schemas.openxmlformats.org/spreadsheetml/2006/main" count="2536" uniqueCount="242">
  <si>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</si>
  <si>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</si>
  <si>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</si>
  <si>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</si>
  <si>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</si>
  <si>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</si>
  <si>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</si>
  <si>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</si>
  <si>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TUOMARIPÖYTÄKIRJA</t>
  </si>
  <si>
    <t>Päivä</t>
  </si>
  <si>
    <t>Kilpailu</t>
  </si>
  <si>
    <t>LUOKKA</t>
  </si>
  <si>
    <t>Pöytä</t>
  </si>
  <si>
    <t>vs.</t>
  </si>
  <si>
    <t>Erä1</t>
  </si>
  <si>
    <t>-</t>
  </si>
  <si>
    <t>Erä2</t>
  </si>
  <si>
    <t>Erä3</t>
  </si>
  <si>
    <t>Voittaja</t>
  </si>
  <si>
    <t>Erä4</t>
  </si>
  <si>
    <t>Erä5</t>
  </si>
  <si>
    <t>Erä6</t>
  </si>
  <si>
    <t>Tulos</t>
  </si>
  <si>
    <t>Erä7</t>
  </si>
  <si>
    <t>Erä8</t>
  </si>
  <si>
    <t>Erä9</t>
  </si>
  <si>
    <t>Tuomari</t>
  </si>
  <si>
    <t>Pooli A</t>
  </si>
  <si>
    <t>Erät</t>
  </si>
  <si>
    <t>Voitot</t>
  </si>
  <si>
    <t>Sija</t>
  </si>
  <si>
    <t>Erä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</si>
  <si>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</si>
  <si>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</si>
  <si>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</si>
  <si>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</si>
  <si>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</si>
  <si>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</si>
  <si>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</si>
  <si>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</si>
  <si>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</si>
  <si>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</si>
  <si>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</si>
  <si>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</si>
  <si>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</si>
  <si>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</si>
  <si>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</si>
  <si>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OPT-86</t>
  </si>
  <si>
    <t>A1</t>
  </si>
  <si>
    <t>C1</t>
  </si>
  <si>
    <t>B1</t>
  </si>
  <si>
    <t>A2</t>
  </si>
  <si>
    <t>B2</t>
  </si>
  <si>
    <t>C2</t>
  </si>
  <si>
    <t>Pooli B</t>
  </si>
  <si>
    <t>Pooli C</t>
  </si>
  <si>
    <t>Pooli D</t>
  </si>
  <si>
    <t xml:space="preserve">Luokka: </t>
  </si>
  <si>
    <t>YNM</t>
  </si>
  <si>
    <t>KePTS</t>
  </si>
  <si>
    <t>Perkkiö</t>
  </si>
  <si>
    <t>Tuomas</t>
  </si>
  <si>
    <t>Pelaajat:</t>
  </si>
  <si>
    <t>Rank.</t>
  </si>
  <si>
    <t>Vimpari</t>
  </si>
  <si>
    <t>Lasse</t>
  </si>
  <si>
    <t>Jaakko</t>
  </si>
  <si>
    <t>Oinas</t>
  </si>
  <si>
    <t>Teemu</t>
  </si>
  <si>
    <t>Määttä</t>
  </si>
  <si>
    <t>Pekka</t>
  </si>
  <si>
    <t>Hiltunen</t>
  </si>
  <si>
    <t>Ossi</t>
  </si>
  <si>
    <t>Vesaluoma</t>
  </si>
  <si>
    <t>Matti</t>
  </si>
  <si>
    <t>Asko</t>
  </si>
  <si>
    <t>Virtasalo</t>
  </si>
  <si>
    <t>Tauno</t>
  </si>
  <si>
    <t>Övermark</t>
  </si>
  <si>
    <t>Kullervo</t>
  </si>
  <si>
    <t>Haapalainen</t>
  </si>
  <si>
    <t>Marko</t>
  </si>
  <si>
    <t>Samppa</t>
  </si>
  <si>
    <t>Kauppila</t>
  </si>
  <si>
    <t>KoKu</t>
  </si>
  <si>
    <t>Seppo</t>
  </si>
  <si>
    <t>Jani</t>
  </si>
  <si>
    <t>KuPTS</t>
  </si>
  <si>
    <t>Kari</t>
  </si>
  <si>
    <t>Anttila</t>
  </si>
  <si>
    <t>Kettunen</t>
  </si>
  <si>
    <t>Räsänen</t>
  </si>
  <si>
    <t>Jari</t>
  </si>
  <si>
    <t>Tulokset:</t>
  </si>
  <si>
    <t>Annunen</t>
  </si>
  <si>
    <t>Virpi</t>
  </si>
  <si>
    <t>Janne</t>
  </si>
  <si>
    <t>Ågren</t>
  </si>
  <si>
    <t>Pikkarainen</t>
  </si>
  <si>
    <t>Toivanen</t>
  </si>
  <si>
    <t>Rissanen</t>
  </si>
  <si>
    <t>Pertti</t>
  </si>
  <si>
    <t>Patrik</t>
  </si>
  <si>
    <t>Herrgård</t>
  </si>
  <si>
    <t>MK Jatkocup:</t>
  </si>
  <si>
    <t>1</t>
  </si>
  <si>
    <t>8</t>
  </si>
  <si>
    <t>9</t>
  </si>
  <si>
    <t>16</t>
  </si>
  <si>
    <t>sij.</t>
  </si>
  <si>
    <t>Esa</t>
  </si>
  <si>
    <t>MK-C</t>
  </si>
  <si>
    <t>Mikko</t>
  </si>
  <si>
    <t>Röpelinen</t>
  </si>
  <si>
    <t>Palomaa</t>
  </si>
  <si>
    <t>Kristian</t>
  </si>
  <si>
    <t>Hella</t>
  </si>
  <si>
    <t>Miettinen</t>
  </si>
  <si>
    <t>Kallio</t>
  </si>
  <si>
    <t>Jormanainen</t>
  </si>
  <si>
    <t>Eino</t>
  </si>
  <si>
    <t>Pooli F</t>
  </si>
  <si>
    <t>Pooli E</t>
  </si>
  <si>
    <t>C</t>
  </si>
  <si>
    <t>D</t>
  </si>
  <si>
    <t>TAS</t>
  </si>
  <si>
    <t>MK-D</t>
  </si>
  <si>
    <t>IK-35</t>
  </si>
  <si>
    <t>Marttila-Tornio</t>
  </si>
  <si>
    <t>Olli</t>
  </si>
  <si>
    <t>Ranta</t>
  </si>
  <si>
    <t>Ida</t>
  </si>
  <si>
    <t>Sipola</t>
  </si>
  <si>
    <t>Marjaana</t>
  </si>
  <si>
    <t>Joni</t>
  </si>
  <si>
    <t>Leskinen</t>
  </si>
  <si>
    <t>Kalix BTK</t>
  </si>
  <si>
    <r>
      <t>Norrbacka</t>
    </r>
    <r>
      <rPr>
        <sz val="10"/>
        <rFont val="Arial"/>
        <family val="0"/>
      </rPr>
      <t xml:space="preserve"> </t>
    </r>
  </si>
  <si>
    <t>Jesper</t>
  </si>
  <si>
    <t>Hietala</t>
  </si>
  <si>
    <t>Söderlund</t>
  </si>
  <si>
    <t>Daniel</t>
  </si>
  <si>
    <t>Kebnekaise BTK</t>
  </si>
  <si>
    <t>Juha</t>
  </si>
  <si>
    <t>Markus</t>
  </si>
  <si>
    <t>Kankainen</t>
  </si>
  <si>
    <t>Pasi</t>
  </si>
  <si>
    <t>Suikkanen</t>
  </si>
  <si>
    <t>Ari</t>
  </si>
  <si>
    <t>Adewole</t>
  </si>
  <si>
    <t>Akeem</t>
  </si>
  <si>
    <t>Peltonen</t>
  </si>
  <si>
    <t>Tuukka</t>
  </si>
  <si>
    <t>Bo-Erik</t>
  </si>
  <si>
    <t>Alen</t>
  </si>
  <si>
    <t>Tommy</t>
  </si>
  <si>
    <t>Alahukkala</t>
  </si>
  <si>
    <t>Juhani</t>
  </si>
  <si>
    <t>Kara</t>
  </si>
  <si>
    <t>JysRy</t>
  </si>
  <si>
    <t>Kauranen</t>
  </si>
  <si>
    <t>Sakari</t>
  </si>
  <si>
    <t>Hietanen</t>
  </si>
  <si>
    <t>Jussi</t>
  </si>
  <si>
    <t>SeSi</t>
  </si>
  <si>
    <t>Kalliokoski</t>
  </si>
  <si>
    <t>Jukka</t>
  </si>
  <si>
    <t>Suvanto</t>
  </si>
  <si>
    <t>Mäenpää</t>
  </si>
  <si>
    <t>Markku</t>
  </si>
  <si>
    <t>Kallinki</t>
  </si>
  <si>
    <t>Hynynen</t>
  </si>
  <si>
    <t>Aleksi</t>
  </si>
  <si>
    <t>Koskinen</t>
  </si>
  <si>
    <t>Veikko</t>
  </si>
  <si>
    <t>HaTe</t>
  </si>
  <si>
    <t>Vuoste</t>
  </si>
  <si>
    <t>Ilari</t>
  </si>
  <si>
    <t>Hannu</t>
  </si>
  <si>
    <t>Mika</t>
  </si>
  <si>
    <t>Westika</t>
  </si>
  <si>
    <t>PT-Espoo</t>
  </si>
  <si>
    <t>Kantola</t>
  </si>
  <si>
    <t>TuKa</t>
  </si>
  <si>
    <t>Krekula</t>
  </si>
  <si>
    <t>Mikael</t>
  </si>
  <si>
    <t>BTK Norrs</t>
  </si>
  <si>
    <t>Lantto</t>
  </si>
  <si>
    <t>Christoffer</t>
  </si>
  <si>
    <t>Garcia</t>
  </si>
  <si>
    <t>Elio</t>
  </si>
  <si>
    <t>Tano</t>
  </si>
  <si>
    <t>Martin</t>
  </si>
  <si>
    <t>Pekkari</t>
  </si>
  <si>
    <t>Felix</t>
  </si>
  <si>
    <t>Leif</t>
  </si>
  <si>
    <t>Andreas</t>
  </si>
  <si>
    <t>Salminen</t>
  </si>
  <si>
    <t>Severi</t>
  </si>
  <si>
    <t>Valtteri</t>
  </si>
  <si>
    <t>Eemeli</t>
  </si>
  <si>
    <t>Vihelä</t>
  </si>
  <si>
    <t>Jere</t>
  </si>
  <si>
    <t>Kvist</t>
  </si>
  <si>
    <t>Trofimov</t>
  </si>
  <si>
    <t>Vitali</t>
  </si>
  <si>
    <t>MK-A</t>
  </si>
  <si>
    <t>MJ-12</t>
  </si>
  <si>
    <t>Jukka-Pekka</t>
  </si>
  <si>
    <t>MJ-12 jatkocup:</t>
  </si>
  <si>
    <t>MJ-14 jatkocup:</t>
  </si>
  <si>
    <t>MJ-17 jatkocup:</t>
  </si>
  <si>
    <t>B</t>
  </si>
  <si>
    <t>V</t>
  </si>
  <si>
    <t>A</t>
  </si>
  <si>
    <t>IK-50 GP jatkocup:</t>
  </si>
  <si>
    <t>Pooli G</t>
  </si>
  <si>
    <t>Pooli H</t>
  </si>
  <si>
    <t>MK-B, Klo</t>
  </si>
  <si>
    <t>tuomari</t>
  </si>
  <si>
    <t>Klo 10.00, lauantai</t>
  </si>
  <si>
    <t>klo 10.00, lauantai</t>
  </si>
  <si>
    <t>Aika</t>
  </si>
  <si>
    <t>klo 12.00, lauantai</t>
  </si>
  <si>
    <t>klo 13.00, lauantai</t>
  </si>
  <si>
    <t>klo 15.00, lauantai</t>
  </si>
  <si>
    <t>MK-B</t>
  </si>
  <si>
    <t>klo 10.30, lauantai</t>
  </si>
  <si>
    <t>MK</t>
  </si>
  <si>
    <t>IK-50 GP</t>
  </si>
  <si>
    <t>klo 10.00, sunnuntai</t>
  </si>
  <si>
    <t>klo 11.00, sunnuntai</t>
  </si>
  <si>
    <t>klo 13.00, sunnuntai</t>
  </si>
  <si>
    <t>MN</t>
  </si>
  <si>
    <t>MK-GP</t>
  </si>
  <si>
    <t>klo 14.00, lauantai</t>
  </si>
  <si>
    <t>Tasoitus 1/2</t>
  </si>
  <si>
    <t>BC-NP</t>
  </si>
  <si>
    <t>Tasoitus 2/2</t>
  </si>
  <si>
    <t>Acon GP</t>
  </si>
  <si>
    <t>MJ-17 GP</t>
  </si>
  <si>
    <t>MJ-14 GP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</si>
</sst>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d\.m\.yyyy"/>
    <numFmt numFmtId="202" formatCode="#,##0\ _m_k"/>
    <numFmt numFmtId="203" formatCode="00000"/>
    <numFmt numFmtId="204" formatCode="d\-mmm\-yyyy"/>
    <numFmt numFmtId="205" formatCode="dd\-mm\-yyyy"/>
    <numFmt numFmtId="206" formatCode="mm/dd/yy"/>
    <numFmt numFmtId="207" formatCode="m/d/yy\ h:mm"/>
    <numFmt numFmtId="208" formatCode="m/d"/>
    <numFmt numFmtId="209" formatCode="m/d/yy"/>
    <numFmt numFmtId="210" formatCode="mmmmm\-yy"/>
    <numFmt numFmtId="211" formatCode="dd\-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3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0"/>
    </font>
    <font>
      <sz val="14"/>
      <color indexed="8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7" borderId="2" applyNumberFormat="0" applyAlignment="0" applyProtection="0"/>
    <xf numFmtId="0" fontId="36" fillId="23" borderId="8" applyNumberFormat="0" applyAlignment="0" applyProtection="0"/>
    <xf numFmtId="0" fontId="37" fillId="21" borderId="9" applyNumberFormat="0" applyAlignment="0" applyProtection="0"/>
    <xf numFmtId="0" fontId="38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2" applyFont="1" applyAlignment="1">
      <alignment horizontal="center"/>
      <protection/>
    </xf>
    <xf numFmtId="0" fontId="5" fillId="24" borderId="0" xfId="51" applyFont="1" applyFill="1" applyBorder="1">
      <alignment/>
      <protection/>
    </xf>
    <xf numFmtId="0" fontId="8" fillId="24" borderId="0" xfId="51" applyFont="1" applyFill="1" applyBorder="1">
      <alignment/>
      <protection/>
    </xf>
    <xf numFmtId="20" fontId="8" fillId="0" borderId="0" xfId="52" applyNumberFormat="1" applyFont="1">
      <alignment/>
      <protection/>
    </xf>
    <xf numFmtId="49" fontId="7" fillId="0" borderId="0" xfId="52" applyNumberFormat="1" applyFont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1" fontId="7" fillId="0" borderId="0" xfId="52" applyNumberFormat="1" applyFont="1" applyAlignment="1">
      <alignment horizontal="left"/>
      <protection/>
    </xf>
    <xf numFmtId="1" fontId="6" fillId="0" borderId="0" xfId="52" applyNumberFormat="1" applyFont="1" applyAlignment="1">
      <alignment horizontal="left"/>
      <protection/>
    </xf>
    <xf numFmtId="0" fontId="7" fillId="21" borderId="11" xfId="52" applyFont="1" applyFill="1" applyBorder="1" applyAlignment="1">
      <alignment horizontal="center"/>
      <protection/>
    </xf>
    <xf numFmtId="0" fontId="7" fillId="21" borderId="0" xfId="52" applyFont="1" applyFill="1" applyBorder="1">
      <alignment/>
      <protection/>
    </xf>
    <xf numFmtId="49" fontId="7" fillId="0" borderId="0" xfId="52" applyNumberFormat="1" applyFont="1" applyAlignment="1" applyProtection="1">
      <alignment horizontal="center"/>
      <protection locked="0"/>
    </xf>
    <xf numFmtId="1" fontId="6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7" fillId="21" borderId="12" xfId="52" applyFont="1" applyFill="1" applyBorder="1" applyAlignment="1">
      <alignment horizontal="center"/>
      <protection/>
    </xf>
    <xf numFmtId="0" fontId="7" fillId="21" borderId="13" xfId="52" applyFont="1" applyFill="1" applyBorder="1" applyAlignment="1">
      <alignment horizontal="left"/>
      <protection/>
    </xf>
    <xf numFmtId="0" fontId="7" fillId="21" borderId="14" xfId="52" applyFont="1" applyFill="1" applyBorder="1">
      <alignment/>
      <protection/>
    </xf>
    <xf numFmtId="49" fontId="7" fillId="0" borderId="15" xfId="52" applyNumberFormat="1" applyFont="1" applyBorder="1" applyAlignment="1" applyProtection="1">
      <alignment horizontal="center"/>
      <protection locked="0"/>
    </xf>
    <xf numFmtId="49" fontId="7" fillId="0" borderId="16" xfId="52" applyNumberFormat="1" applyFont="1" applyBorder="1" applyAlignment="1" applyProtection="1">
      <alignment horizontal="center"/>
      <protection locked="0"/>
    </xf>
    <xf numFmtId="0" fontId="7" fillId="0" borderId="11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49" fontId="7" fillId="0" borderId="17" xfId="52" applyNumberFormat="1" applyFont="1" applyBorder="1" applyAlignment="1" applyProtection="1">
      <alignment horizontal="center"/>
      <protection locked="0"/>
    </xf>
    <xf numFmtId="49" fontId="7" fillId="0" borderId="18" xfId="52" applyNumberFormat="1" applyFont="1" applyBorder="1" applyAlignment="1" applyProtection="1">
      <alignment horizontal="center"/>
      <protection locked="0"/>
    </xf>
    <xf numFmtId="49" fontId="7" fillId="0" borderId="0" xfId="52" applyNumberFormat="1" applyFont="1" applyBorder="1" applyAlignment="1" applyProtection="1">
      <alignment horizontal="center"/>
      <protection locked="0"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>
      <alignment/>
      <protection/>
    </xf>
    <xf numFmtId="49" fontId="7" fillId="0" borderId="0" xfId="52" applyNumberFormat="1" applyFont="1" applyBorder="1" applyAlignment="1">
      <alignment horizontal="center"/>
      <protection/>
    </xf>
    <xf numFmtId="49" fontId="7" fillId="0" borderId="19" xfId="52" applyNumberFormat="1" applyFont="1" applyBorder="1" applyAlignment="1" applyProtection="1">
      <alignment horizontal="center"/>
      <protection locked="0"/>
    </xf>
    <xf numFmtId="0" fontId="7" fillId="21" borderId="18" xfId="52" applyFont="1" applyFill="1" applyBorder="1">
      <alignment/>
      <protection/>
    </xf>
    <xf numFmtId="49" fontId="7" fillId="0" borderId="15" xfId="52" applyNumberFormat="1" applyFont="1" applyBorder="1" applyAlignment="1">
      <alignment horizontal="center"/>
      <protection/>
    </xf>
    <xf numFmtId="49" fontId="7" fillId="0" borderId="16" xfId="52" applyNumberFormat="1" applyFont="1" applyBorder="1" applyAlignment="1">
      <alignment horizontal="center"/>
      <protection/>
    </xf>
    <xf numFmtId="0" fontId="7" fillId="0" borderId="18" xfId="52" applyFont="1" applyBorder="1">
      <alignment/>
      <protection/>
    </xf>
    <xf numFmtId="49" fontId="7" fillId="0" borderId="17" xfId="52" applyNumberFormat="1" applyFont="1" applyBorder="1" applyAlignment="1">
      <alignment horizontal="center"/>
      <protection/>
    </xf>
    <xf numFmtId="49" fontId="7" fillId="0" borderId="18" xfId="52" applyNumberFormat="1" applyFont="1" applyBorder="1" applyAlignment="1">
      <alignment horizontal="center"/>
      <protection/>
    </xf>
    <xf numFmtId="0" fontId="7" fillId="0" borderId="14" xfId="52" applyFont="1" applyBorder="1">
      <alignment/>
      <protection/>
    </xf>
    <xf numFmtId="49" fontId="7" fillId="0" borderId="19" xfId="52" applyNumberFormat="1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0" fontId="7" fillId="0" borderId="0" xfId="52" applyFont="1" applyBorder="1" applyAlignment="1">
      <alignment horizontal="center"/>
      <protection/>
    </xf>
    <xf numFmtId="1" fontId="7" fillId="0" borderId="0" xfId="52" applyNumberFormat="1" applyFont="1" applyBorder="1" applyAlignment="1">
      <alignment horizontal="center"/>
      <protection/>
    </xf>
    <xf numFmtId="0" fontId="7" fillId="0" borderId="0" xfId="52" applyFont="1">
      <alignment/>
      <protection/>
    </xf>
    <xf numFmtId="1" fontId="7" fillId="0" borderId="0" xfId="52" applyNumberFormat="1" applyFont="1" applyAlignment="1">
      <alignment horizontal="center"/>
      <protection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49" fontId="9" fillId="24" borderId="16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right"/>
    </xf>
    <xf numFmtId="0" fontId="9" fillId="24" borderId="0" xfId="0" applyFont="1" applyFill="1" applyBorder="1" applyAlignment="1" quotePrefix="1">
      <alignment horizontal="center"/>
    </xf>
    <xf numFmtId="0" fontId="9" fillId="24" borderId="20" xfId="0" applyFont="1" applyFill="1" applyBorder="1" applyAlignment="1">
      <alignment/>
    </xf>
    <xf numFmtId="0" fontId="9" fillId="24" borderId="0" xfId="0" applyFont="1" applyFill="1" applyAlignment="1">
      <alignment/>
    </xf>
    <xf numFmtId="0" fontId="6" fillId="22" borderId="0" xfId="52" applyFont="1" applyFill="1" applyProtection="1">
      <alignment/>
      <protection locked="0"/>
    </xf>
    <xf numFmtId="0" fontId="6" fillId="0" borderId="0" xfId="52" applyFont="1" applyProtection="1">
      <alignment/>
      <protection locked="0"/>
    </xf>
    <xf numFmtId="0" fontId="7" fillId="0" borderId="21" xfId="52" applyFont="1" applyBorder="1" applyAlignment="1">
      <alignment horizontal="center"/>
      <protection/>
    </xf>
    <xf numFmtId="0" fontId="7" fillId="0" borderId="21" xfId="52" applyFont="1" applyBorder="1">
      <alignment/>
      <protection/>
    </xf>
    <xf numFmtId="49" fontId="7" fillId="0" borderId="22" xfId="52" applyNumberFormat="1" applyFont="1" applyBorder="1" applyAlignment="1" applyProtection="1">
      <alignment horizontal="center"/>
      <protection locked="0"/>
    </xf>
    <xf numFmtId="49" fontId="7" fillId="0" borderId="0" xfId="52" applyNumberFormat="1" applyFont="1" applyAlignment="1" applyProtection="1" quotePrefix="1">
      <alignment horizontal="center"/>
      <protection locked="0"/>
    </xf>
    <xf numFmtId="49" fontId="7" fillId="0" borderId="0" xfId="52" applyNumberFormat="1" applyFont="1" applyAlignment="1" quotePrefix="1">
      <alignment horizontal="center"/>
      <protection/>
    </xf>
    <xf numFmtId="1" fontId="8" fillId="0" borderId="23" xfId="52" applyNumberFormat="1" applyFont="1" applyBorder="1" applyAlignment="1">
      <alignment horizontal="center"/>
      <protection/>
    </xf>
    <xf numFmtId="0" fontId="7" fillId="0" borderId="21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5" fillId="0" borderId="17" xfId="52" applyNumberFormat="1" applyFont="1" applyBorder="1" applyAlignment="1" applyProtection="1">
      <alignment horizontal="center"/>
      <protection locked="0"/>
    </xf>
    <xf numFmtId="1" fontId="7" fillId="0" borderId="0" xfId="52" applyNumberFormat="1" applyFont="1" applyBorder="1" applyAlignment="1" applyProtection="1">
      <alignment horizontal="center"/>
      <protection locked="0"/>
    </xf>
    <xf numFmtId="49" fontId="7" fillId="0" borderId="24" xfId="52" applyNumberFormat="1" applyFont="1" applyBorder="1" applyAlignment="1">
      <alignment horizontal="center"/>
      <protection/>
    </xf>
    <xf numFmtId="49" fontId="5" fillId="0" borderId="17" xfId="52" applyNumberFormat="1" applyFont="1" applyBorder="1" applyAlignment="1">
      <alignment horizontal="center"/>
      <protection/>
    </xf>
    <xf numFmtId="2" fontId="7" fillId="25" borderId="25" xfId="52" applyNumberFormat="1" applyFont="1" applyFill="1" applyBorder="1" applyAlignment="1" applyProtection="1">
      <alignment horizontal="center"/>
      <protection/>
    </xf>
    <xf numFmtId="2" fontId="7" fillId="0" borderId="26" xfId="52" applyNumberFormat="1" applyFont="1" applyBorder="1" applyAlignment="1" applyProtection="1">
      <alignment horizontal="center"/>
      <protection/>
    </xf>
    <xf numFmtId="0" fontId="7" fillId="0" borderId="26" xfId="52" applyFont="1" applyBorder="1" applyAlignment="1" applyProtection="1">
      <alignment horizontal="center"/>
      <protection/>
    </xf>
    <xf numFmtId="2" fontId="7" fillId="25" borderId="12" xfId="52" applyNumberFormat="1" applyFont="1" applyFill="1" applyBorder="1" applyAlignment="1" applyProtection="1">
      <alignment horizontal="center"/>
      <protection/>
    </xf>
    <xf numFmtId="2" fontId="7" fillId="0" borderId="12" xfId="52" applyNumberFormat="1" applyFont="1" applyBorder="1" applyAlignment="1" applyProtection="1">
      <alignment horizontal="center"/>
      <protection/>
    </xf>
    <xf numFmtId="0" fontId="7" fillId="0" borderId="12" xfId="52" applyFont="1" applyBorder="1" applyAlignment="1" applyProtection="1">
      <alignment horizontal="center"/>
      <protection/>
    </xf>
    <xf numFmtId="2" fontId="7" fillId="0" borderId="27" xfId="52" applyNumberFormat="1" applyFont="1" applyBorder="1" applyAlignment="1" applyProtection="1">
      <alignment horizontal="center"/>
      <protection/>
    </xf>
    <xf numFmtId="2" fontId="7" fillId="0" borderId="14" xfId="52" applyNumberFormat="1" applyFont="1" applyBorder="1" applyAlignment="1" applyProtection="1">
      <alignment horizontal="center"/>
      <protection/>
    </xf>
    <xf numFmtId="0" fontId="6" fillId="0" borderId="0" xfId="52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center"/>
      <protection/>
    </xf>
    <xf numFmtId="0" fontId="5" fillId="0" borderId="0" xfId="52" applyFont="1" applyProtection="1">
      <alignment/>
      <protection/>
    </xf>
    <xf numFmtId="0" fontId="5" fillId="24" borderId="0" xfId="51" applyFont="1" applyFill="1" applyBorder="1" applyProtection="1">
      <alignment/>
      <protection/>
    </xf>
    <xf numFmtId="20" fontId="5" fillId="0" borderId="0" xfId="52" applyNumberFormat="1" applyFont="1" applyProtection="1">
      <alignment/>
      <protection/>
    </xf>
    <xf numFmtId="49" fontId="7" fillId="0" borderId="0" xfId="52" applyNumberFormat="1" applyFont="1" applyAlignment="1" applyProtection="1">
      <alignment horizontal="center"/>
      <protection/>
    </xf>
    <xf numFmtId="17" fontId="5" fillId="0" borderId="0" xfId="52" applyNumberFormat="1" applyFont="1" applyProtection="1" quotePrefix="1">
      <alignment/>
      <protection/>
    </xf>
    <xf numFmtId="0" fontId="5" fillId="0" borderId="0" xfId="52" applyFont="1" applyAlignment="1" applyProtection="1">
      <alignment horizontal="left"/>
      <protection/>
    </xf>
    <xf numFmtId="0" fontId="5" fillId="21" borderId="28" xfId="52" applyFont="1" applyFill="1" applyBorder="1" applyAlignment="1" applyProtection="1">
      <alignment horizontal="left"/>
      <protection/>
    </xf>
    <xf numFmtId="0" fontId="7" fillId="21" borderId="21" xfId="52" applyFont="1" applyFill="1" applyBorder="1" applyProtection="1">
      <alignment/>
      <protection/>
    </xf>
    <xf numFmtId="1" fontId="7" fillId="21" borderId="29" xfId="52" applyNumberFormat="1" applyFont="1" applyFill="1" applyBorder="1" applyAlignment="1" applyProtection="1">
      <alignment horizontal="center"/>
      <protection/>
    </xf>
    <xf numFmtId="0" fontId="7" fillId="21" borderId="29" xfId="52" applyFont="1" applyFill="1" applyBorder="1" applyAlignment="1" applyProtection="1">
      <alignment horizontal="center"/>
      <protection/>
    </xf>
    <xf numFmtId="0" fontId="7" fillId="21" borderId="30" xfId="52" applyFont="1" applyFill="1" applyBorder="1" applyAlignment="1" applyProtection="1">
      <alignment horizontal="center"/>
      <protection/>
    </xf>
    <xf numFmtId="0" fontId="7" fillId="24" borderId="31" xfId="52" applyFont="1" applyFill="1" applyBorder="1" applyAlignment="1" applyProtection="1">
      <alignment horizontal="center"/>
      <protection/>
    </xf>
    <xf numFmtId="0" fontId="7" fillId="24" borderId="0" xfId="52" applyFont="1" applyFill="1" applyBorder="1" applyAlignment="1" applyProtection="1">
      <alignment/>
      <protection/>
    </xf>
    <xf numFmtId="0" fontId="7" fillId="24" borderId="0" xfId="52" applyFont="1" applyFill="1" applyBorder="1" applyProtection="1">
      <alignment/>
      <protection/>
    </xf>
    <xf numFmtId="0" fontId="7" fillId="0" borderId="32" xfId="0" applyNumberFormat="1" applyFont="1" applyBorder="1" applyAlignment="1" applyProtection="1">
      <alignment horizontal="center"/>
      <protection/>
    </xf>
    <xf numFmtId="0" fontId="7" fillId="22" borderId="33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Border="1" applyProtection="1">
      <alignment/>
      <protection/>
    </xf>
    <xf numFmtId="2" fontId="7" fillId="0" borderId="0" xfId="52" applyNumberFormat="1" applyFont="1" applyProtection="1">
      <alignment/>
      <protection/>
    </xf>
    <xf numFmtId="0" fontId="7" fillId="24" borderId="34" xfId="52" applyFont="1" applyFill="1" applyBorder="1" applyAlignment="1" applyProtection="1">
      <alignment horizontal="center"/>
      <protection/>
    </xf>
    <xf numFmtId="0" fontId="7" fillId="24" borderId="13" xfId="52" applyFont="1" applyFill="1" applyBorder="1" applyAlignment="1" applyProtection="1">
      <alignment/>
      <protection/>
    </xf>
    <xf numFmtId="0" fontId="7" fillId="24" borderId="35" xfId="52" applyFont="1" applyFill="1" applyBorder="1" applyProtection="1">
      <alignment/>
      <protection/>
    </xf>
    <xf numFmtId="2" fontId="7" fillId="0" borderId="36" xfId="52" applyNumberFormat="1" applyFont="1" applyBorder="1" applyAlignment="1" applyProtection="1">
      <alignment horizontal="center"/>
      <protection/>
    </xf>
    <xf numFmtId="2" fontId="7" fillId="25" borderId="37" xfId="52" applyNumberFormat="1" applyFont="1" applyFill="1" applyBorder="1" applyAlignment="1" applyProtection="1">
      <alignment horizontal="center"/>
      <protection/>
    </xf>
    <xf numFmtId="2" fontId="7" fillId="0" borderId="37" xfId="52" applyNumberFormat="1" applyFont="1" applyBorder="1" applyAlignment="1" applyProtection="1">
      <alignment horizontal="center"/>
      <protection/>
    </xf>
    <xf numFmtId="0" fontId="7" fillId="0" borderId="37" xfId="52" applyFont="1" applyBorder="1" applyAlignment="1" applyProtection="1">
      <alignment horizontal="center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22" borderId="38" xfId="52" applyFont="1" applyFill="1" applyBorder="1" applyAlignment="1" applyProtection="1">
      <alignment horizontal="center"/>
      <protection locked="0"/>
    </xf>
    <xf numFmtId="2" fontId="7" fillId="0" borderId="39" xfId="52" applyNumberFormat="1" applyFont="1" applyBorder="1" applyAlignment="1" applyProtection="1">
      <alignment horizontal="center"/>
      <protection/>
    </xf>
    <xf numFmtId="2" fontId="7" fillId="25" borderId="40" xfId="52" applyNumberFormat="1" applyFont="1" applyFill="1" applyBorder="1" applyAlignment="1" applyProtection="1">
      <alignment horizontal="center"/>
      <protection/>
    </xf>
    <xf numFmtId="0" fontId="7" fillId="0" borderId="37" xfId="0" applyNumberFormat="1" applyFont="1" applyBorder="1" applyAlignment="1" applyProtection="1">
      <alignment horizontal="center"/>
      <protection/>
    </xf>
    <xf numFmtId="0" fontId="7" fillId="0" borderId="0" xfId="52" applyNumberFormat="1" applyFo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22" borderId="41" xfId="52" applyFont="1" applyFill="1" applyBorder="1" applyAlignment="1" applyProtection="1">
      <alignment horizontal="center"/>
      <protection locked="0"/>
    </xf>
    <xf numFmtId="0" fontId="7" fillId="0" borderId="29" xfId="52" applyFont="1" applyBorder="1" applyAlignment="1" applyProtection="1">
      <alignment horizontal="center"/>
      <protection/>
    </xf>
    <xf numFmtId="0" fontId="7" fillId="0" borderId="29" xfId="52" applyFont="1" applyBorder="1" applyProtection="1">
      <alignment/>
      <protection/>
    </xf>
    <xf numFmtId="49" fontId="7" fillId="0" borderId="0" xfId="52" applyNumberFormat="1" applyFont="1" applyBorder="1" applyAlignment="1" applyProtection="1">
      <alignment horizontal="center"/>
      <protection/>
    </xf>
    <xf numFmtId="1" fontId="7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 applyProtection="1">
      <alignment horizontal="center"/>
      <protection/>
    </xf>
    <xf numFmtId="0" fontId="7" fillId="0" borderId="0" xfId="52" applyFont="1" applyBorder="1" applyProtection="1">
      <alignment/>
      <protection/>
    </xf>
    <xf numFmtId="49" fontId="6" fillId="22" borderId="0" xfId="52" applyNumberFormat="1" applyFont="1" applyFill="1" applyProtection="1">
      <alignment/>
      <protection locked="0"/>
    </xf>
    <xf numFmtId="49" fontId="7" fillId="22" borderId="0" xfId="52" applyNumberFormat="1" applyFont="1" applyFill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0" xfId="52" applyNumberFormat="1" applyFont="1" applyBorder="1" applyAlignment="1" applyProtection="1">
      <alignment/>
      <protection/>
    </xf>
    <xf numFmtId="0" fontId="7" fillId="0" borderId="0" xfId="52" applyNumberFormat="1" applyFont="1" applyAlignment="1" applyProtection="1">
      <alignment/>
      <protection/>
    </xf>
    <xf numFmtId="0" fontId="7" fillId="0" borderId="0" xfId="52" applyFont="1" applyAlignment="1" applyProtection="1">
      <alignment/>
      <protection/>
    </xf>
    <xf numFmtId="0" fontId="7" fillId="0" borderId="0" xfId="52" applyNumberFormat="1" applyFont="1" applyFill="1" applyBorder="1" applyAlignment="1" applyProtection="1">
      <alignment/>
      <protection/>
    </xf>
    <xf numFmtId="0" fontId="7" fillId="0" borderId="0" xfId="52" applyNumberFormat="1" applyFont="1" applyFill="1" applyAlignment="1" applyProtection="1">
      <alignment/>
      <protection/>
    </xf>
    <xf numFmtId="0" fontId="7" fillId="0" borderId="0" xfId="52" applyFont="1" applyFill="1" applyAlignment="1" applyProtection="1">
      <alignment/>
      <protection/>
    </xf>
    <xf numFmtId="0" fontId="7" fillId="0" borderId="0" xfId="52" applyFont="1" applyFill="1" applyAlignment="1" applyProtection="1">
      <alignment horizontal="center"/>
      <protection/>
    </xf>
    <xf numFmtId="0" fontId="7" fillId="24" borderId="0" xfId="52" applyNumberFormat="1" applyFont="1" applyFill="1" applyBorder="1" applyAlignment="1" applyProtection="1">
      <alignment horizontal="left"/>
      <protection/>
    </xf>
    <xf numFmtId="0" fontId="7" fillId="24" borderId="0" xfId="52" applyNumberFormat="1" applyFont="1" applyFill="1" applyBorder="1" applyProtection="1">
      <alignment/>
      <protection/>
    </xf>
    <xf numFmtId="0" fontId="7" fillId="24" borderId="0" xfId="52" applyNumberFormat="1" applyFont="1" applyFill="1" applyBorder="1" applyAlignment="1" applyProtection="1">
      <alignment horizontal="center"/>
      <protection/>
    </xf>
    <xf numFmtId="0" fontId="7" fillId="0" borderId="0" xfId="52" applyNumberFormat="1" applyFont="1" applyAlignment="1" applyProtection="1">
      <alignment horizontal="center"/>
      <protection/>
    </xf>
    <xf numFmtId="0" fontId="6" fillId="0" borderId="0" xfId="52" applyNumberFormat="1" applyFont="1" applyProtection="1">
      <alignment/>
      <protection/>
    </xf>
    <xf numFmtId="0" fontId="6" fillId="0" borderId="0" xfId="52" applyFont="1" applyAlignment="1" applyProtection="1">
      <alignment horizontal="center"/>
      <protection/>
    </xf>
    <xf numFmtId="2" fontId="7" fillId="0" borderId="40" xfId="52" applyNumberFormat="1" applyFont="1" applyBorder="1" applyAlignment="1" applyProtection="1">
      <alignment horizontal="center"/>
      <protection/>
    </xf>
    <xf numFmtId="0" fontId="7" fillId="21" borderId="0" xfId="52" applyNumberFormat="1" applyFont="1" applyFill="1" applyBorder="1" applyAlignment="1" applyProtection="1">
      <alignment/>
      <protection/>
    </xf>
    <xf numFmtId="0" fontId="7" fillId="21" borderId="0" xfId="52" applyNumberFormat="1" applyFont="1" applyFill="1" applyAlignment="1" applyProtection="1">
      <alignment/>
      <protection/>
    </xf>
    <xf numFmtId="0" fontId="7" fillId="21" borderId="0" xfId="52" applyFont="1" applyFill="1" applyAlignment="1" applyProtection="1">
      <alignment/>
      <protection/>
    </xf>
    <xf numFmtId="0" fontId="7" fillId="21" borderId="0" xfId="52" applyFont="1" applyFill="1" applyAlignment="1" applyProtection="1">
      <alignment horizontal="center"/>
      <protection/>
    </xf>
    <xf numFmtId="0" fontId="7" fillId="24" borderId="0" xfId="52" applyNumberFormat="1" applyFont="1" applyFill="1" applyBorder="1" applyAlignment="1" applyProtection="1">
      <alignment/>
      <protection/>
    </xf>
    <xf numFmtId="0" fontId="7" fillId="24" borderId="0" xfId="52" applyNumberFormat="1" applyFont="1" applyFill="1" applyAlignment="1" applyProtection="1">
      <alignment/>
      <protection/>
    </xf>
    <xf numFmtId="0" fontId="7" fillId="24" borderId="0" xfId="52" applyFont="1" applyFill="1" applyAlignment="1" applyProtection="1">
      <alignment/>
      <protection/>
    </xf>
    <xf numFmtId="0" fontId="7" fillId="24" borderId="0" xfId="52" applyFont="1" applyFill="1" applyAlignment="1" applyProtection="1">
      <alignment horizontal="center"/>
      <protection/>
    </xf>
    <xf numFmtId="0" fontId="7" fillId="0" borderId="42" xfId="0" applyNumberFormat="1" applyFont="1" applyBorder="1" applyAlignment="1" applyProtection="1">
      <alignment horizontal="center"/>
      <protection/>
    </xf>
    <xf numFmtId="0" fontId="7" fillId="21" borderId="0" xfId="52" applyNumberFormat="1" applyFont="1" applyFill="1" applyBorder="1" applyAlignment="1" applyProtection="1">
      <alignment horizontal="center"/>
      <protection/>
    </xf>
    <xf numFmtId="49" fontId="6" fillId="22" borderId="0" xfId="52" applyNumberFormat="1" applyFont="1" applyFill="1" applyAlignment="1" applyProtection="1">
      <alignment horizontal="center"/>
      <protection locked="0"/>
    </xf>
    <xf numFmtId="49" fontId="6" fillId="22" borderId="0" xfId="52" applyNumberFormat="1" applyFont="1" applyFill="1" applyAlignment="1" applyProtection="1">
      <alignment/>
      <protection locked="0"/>
    </xf>
    <xf numFmtId="49" fontId="7" fillId="22" borderId="0" xfId="52" applyNumberFormat="1" applyFont="1" applyFill="1" applyAlignment="1" applyProtection="1">
      <alignment/>
      <protection locked="0"/>
    </xf>
    <xf numFmtId="49" fontId="7" fillId="22" borderId="0" xfId="52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52" applyFont="1" applyProtection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49" fontId="7" fillId="0" borderId="43" xfId="52" applyNumberFormat="1" applyFont="1" applyBorder="1" applyAlignment="1" applyProtection="1">
      <alignment horizontal="center"/>
      <protection locked="0"/>
    </xf>
    <xf numFmtId="0" fontId="5" fillId="21" borderId="11" xfId="52" applyFont="1" applyFill="1" applyBorder="1" applyAlignment="1">
      <alignment horizontal="center"/>
      <protection/>
    </xf>
    <xf numFmtId="0" fontId="5" fillId="21" borderId="12" xfId="52" applyFont="1" applyFill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49" fontId="7" fillId="0" borderId="44" xfId="52" applyNumberFormat="1" applyFont="1" applyBorder="1" applyAlignment="1" applyProtection="1">
      <alignment horizontal="center" vertical="top"/>
      <protection locked="0"/>
    </xf>
    <xf numFmtId="0" fontId="6" fillId="0" borderId="0" xfId="52" applyFont="1" applyBorder="1">
      <alignment/>
      <protection/>
    </xf>
    <xf numFmtId="49" fontId="7" fillId="0" borderId="15" xfId="52" applyNumberFormat="1" applyFont="1" applyBorder="1" applyAlignment="1" applyProtection="1">
      <alignment horizontal="center" vertical="top"/>
      <protection locked="0"/>
    </xf>
    <xf numFmtId="1" fontId="6" fillId="0" borderId="0" xfId="52" applyNumberFormat="1" applyFont="1" applyBorder="1" applyAlignment="1">
      <alignment horizontal="center"/>
      <protection/>
    </xf>
    <xf numFmtId="49" fontId="7" fillId="0" borderId="18" xfId="52" applyNumberFormat="1" applyFont="1" applyBorder="1" applyAlignment="1" applyProtection="1">
      <alignment horizontal="center" vertical="top"/>
      <protection locked="0"/>
    </xf>
    <xf numFmtId="49" fontId="7" fillId="0" borderId="0" xfId="52" applyNumberFormat="1" applyFont="1" applyAlignment="1" applyProtection="1">
      <alignment horizontal="center" vertical="top"/>
      <protection locked="0"/>
    </xf>
    <xf numFmtId="49" fontId="7" fillId="0" borderId="0" xfId="52" applyNumberFormat="1" applyFont="1" applyBorder="1" applyAlignment="1" applyProtection="1">
      <alignment horizontal="center" vertical="top"/>
      <protection locked="0"/>
    </xf>
    <xf numFmtId="49" fontId="7" fillId="0" borderId="24" xfId="52" applyNumberFormat="1" applyFont="1" applyBorder="1" applyAlignment="1" applyProtection="1">
      <alignment horizontal="center" vertical="top"/>
      <protection locked="0"/>
    </xf>
    <xf numFmtId="0" fontId="7" fillId="21" borderId="45" xfId="52" applyFont="1" applyFill="1" applyBorder="1">
      <alignment/>
      <protection/>
    </xf>
    <xf numFmtId="0" fontId="7" fillId="0" borderId="46" xfId="52" applyFont="1" applyBorder="1">
      <alignment/>
      <protection/>
    </xf>
    <xf numFmtId="0" fontId="7" fillId="21" borderId="23" xfId="52" applyFont="1" applyFill="1" applyBorder="1">
      <alignment/>
      <protection/>
    </xf>
    <xf numFmtId="0" fontId="7" fillId="0" borderId="23" xfId="52" applyFont="1" applyBorder="1">
      <alignment/>
      <protection/>
    </xf>
    <xf numFmtId="0" fontId="7" fillId="21" borderId="46" xfId="52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1" fillId="0" borderId="0" xfId="52" applyFont="1" applyAlignment="1">
      <alignment horizontal="center"/>
      <protection/>
    </xf>
    <xf numFmtId="0" fontId="10" fillId="24" borderId="0" xfId="51" applyFont="1" applyFill="1" applyBorder="1">
      <alignment/>
      <protection/>
    </xf>
    <xf numFmtId="20" fontId="10" fillId="0" borderId="0" xfId="52" applyNumberFormat="1" applyFont="1">
      <alignment/>
      <protection/>
    </xf>
    <xf numFmtId="49" fontId="11" fillId="0" borderId="0" xfId="52" applyNumberFormat="1" applyFont="1" applyAlignment="1">
      <alignment horizontal="center"/>
      <protection/>
    </xf>
    <xf numFmtId="0" fontId="13" fillId="0" borderId="0" xfId="52" applyFont="1">
      <alignment/>
      <protection/>
    </xf>
    <xf numFmtId="0" fontId="13" fillId="0" borderId="0" xfId="0" applyFont="1" applyAlignment="1">
      <alignment/>
    </xf>
    <xf numFmtId="0" fontId="13" fillId="0" borderId="0" xfId="52" applyFont="1" applyAlignment="1">
      <alignment horizontal="center"/>
      <protection/>
    </xf>
    <xf numFmtId="0" fontId="12" fillId="0" borderId="0" xfId="52" applyFont="1">
      <alignment/>
      <protection/>
    </xf>
    <xf numFmtId="0" fontId="12" fillId="24" borderId="0" xfId="51" applyFont="1" applyFill="1" applyBorder="1">
      <alignment/>
      <protection/>
    </xf>
    <xf numFmtId="20" fontId="12" fillId="0" borderId="0" xfId="52" applyNumberFormat="1" applyFont="1">
      <alignment/>
      <protection/>
    </xf>
    <xf numFmtId="49" fontId="13" fillId="0" borderId="0" xfId="52" applyNumberFormat="1" applyFont="1" applyAlignment="1">
      <alignment horizontal="center"/>
      <protection/>
    </xf>
    <xf numFmtId="0" fontId="14" fillId="0" borderId="0" xfId="52" applyFont="1" applyProtection="1">
      <alignment/>
      <protection/>
    </xf>
    <xf numFmtId="0" fontId="7" fillId="24" borderId="47" xfId="52" applyFont="1" applyFill="1" applyBorder="1" applyAlignment="1" applyProtection="1">
      <alignment/>
      <protection/>
    </xf>
    <xf numFmtId="0" fontId="7" fillId="24" borderId="45" xfId="52" applyFont="1" applyFill="1" applyBorder="1" applyAlignment="1" applyProtection="1">
      <alignment/>
      <protection/>
    </xf>
    <xf numFmtId="1" fontId="6" fillId="24" borderId="0" xfId="52" applyNumberFormat="1" applyFont="1" applyFill="1" applyAlignment="1">
      <alignment horizontal="center"/>
      <protection/>
    </xf>
    <xf numFmtId="0" fontId="7" fillId="24" borderId="23" xfId="52" applyFont="1" applyFill="1" applyBorder="1">
      <alignment/>
      <protection/>
    </xf>
    <xf numFmtId="0" fontId="7" fillId="24" borderId="13" xfId="52" applyFont="1" applyFill="1" applyBorder="1">
      <alignment/>
      <protection/>
    </xf>
    <xf numFmtId="0" fontId="7" fillId="0" borderId="13" xfId="52" applyFont="1" applyFill="1" applyBorder="1">
      <alignment/>
      <protection/>
    </xf>
    <xf numFmtId="0" fontId="7" fillId="0" borderId="23" xfId="52" applyFont="1" applyFill="1" applyBorder="1">
      <alignment/>
      <protection/>
    </xf>
    <xf numFmtId="0" fontId="0" fillId="0" borderId="0" xfId="0" applyBorder="1" applyAlignment="1">
      <alignment horizontal="center"/>
    </xf>
    <xf numFmtId="49" fontId="7" fillId="0" borderId="23" xfId="52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9" fillId="24" borderId="48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7" fillId="21" borderId="13" xfId="52" applyFont="1" applyFill="1" applyBorder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4" fillId="24" borderId="0" xfId="51" applyFont="1" applyFill="1" applyBorder="1">
      <alignment/>
      <protection/>
    </xf>
    <xf numFmtId="20" fontId="4" fillId="0" borderId="0" xfId="52" applyNumberFormat="1" applyFont="1">
      <alignment/>
      <protection/>
    </xf>
    <xf numFmtId="0" fontId="9" fillId="0" borderId="10" xfId="52" applyFont="1" applyBorder="1" applyAlignment="1">
      <alignment horizontal="center"/>
      <protection/>
    </xf>
    <xf numFmtId="1" fontId="9" fillId="0" borderId="0" xfId="52" applyNumberFormat="1" applyFont="1" applyAlignment="1">
      <alignment horizontal="left"/>
      <protection/>
    </xf>
    <xf numFmtId="0" fontId="9" fillId="21" borderId="11" xfId="52" applyFont="1" applyFill="1" applyBorder="1" applyAlignment="1">
      <alignment horizontal="center"/>
      <protection/>
    </xf>
    <xf numFmtId="49" fontId="9" fillId="0" borderId="0" xfId="52" applyNumberFormat="1" applyFont="1" applyAlignment="1" applyProtection="1">
      <alignment horizontal="center"/>
      <protection locked="0"/>
    </xf>
    <xf numFmtId="0" fontId="9" fillId="21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6" fillId="24" borderId="0" xfId="52" applyFont="1" applyFill="1" applyBorder="1">
      <alignment/>
      <protection/>
    </xf>
    <xf numFmtId="0" fontId="16" fillId="0" borderId="0" xfId="52" applyFont="1">
      <alignment/>
      <protection/>
    </xf>
    <xf numFmtId="14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21" borderId="10" xfId="0" applyFont="1" applyFill="1" applyBorder="1" applyAlignment="1">
      <alignment/>
    </xf>
    <xf numFmtId="0" fontId="0" fillId="22" borderId="0" xfId="0" applyFont="1" applyFill="1" applyAlignment="1" applyProtection="1">
      <alignment/>
      <protection locked="0"/>
    </xf>
    <xf numFmtId="0" fontId="7" fillId="24" borderId="45" xfId="52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52" applyFont="1">
      <alignment/>
      <protection/>
    </xf>
    <xf numFmtId="0" fontId="15" fillId="0" borderId="10" xfId="52" applyFont="1" applyBorder="1">
      <alignment/>
      <protection/>
    </xf>
    <xf numFmtId="0" fontId="15" fillId="21" borderId="45" xfId="52" applyFont="1" applyFill="1" applyBorder="1">
      <alignment/>
      <protection/>
    </xf>
    <xf numFmtId="0" fontId="15" fillId="21" borderId="13" xfId="52" applyFont="1" applyFill="1" applyBorder="1" applyAlignment="1">
      <alignment horizontal="left"/>
      <protection/>
    </xf>
    <xf numFmtId="0" fontId="15" fillId="0" borderId="46" xfId="52" applyFont="1" applyBorder="1">
      <alignment/>
      <protection/>
    </xf>
    <xf numFmtId="0" fontId="15" fillId="0" borderId="13" xfId="52" applyFont="1" applyBorder="1">
      <alignment/>
      <protection/>
    </xf>
    <xf numFmtId="0" fontId="15" fillId="21" borderId="23" xfId="52" applyFont="1" applyFill="1" applyBorder="1">
      <alignment/>
      <protection/>
    </xf>
    <xf numFmtId="0" fontId="15" fillId="0" borderId="23" xfId="52" applyFont="1" applyBorder="1">
      <alignment/>
      <protection/>
    </xf>
    <xf numFmtId="0" fontId="15" fillId="0" borderId="21" xfId="52" applyFont="1" applyBorder="1">
      <alignment/>
      <protection/>
    </xf>
    <xf numFmtId="0" fontId="15" fillId="21" borderId="46" xfId="52" applyFont="1" applyFill="1" applyBorder="1">
      <alignment/>
      <protection/>
    </xf>
    <xf numFmtId="0" fontId="15" fillId="0" borderId="21" xfId="0" applyFont="1" applyBorder="1" applyAlignment="1">
      <alignment/>
    </xf>
    <xf numFmtId="0" fontId="15" fillId="0" borderId="0" xfId="52" applyFont="1">
      <alignment/>
      <protection/>
    </xf>
    <xf numFmtId="0" fontId="7" fillId="21" borderId="19" xfId="52" applyFont="1" applyFill="1" applyBorder="1">
      <alignment/>
      <protection/>
    </xf>
    <xf numFmtId="0" fontId="7" fillId="21" borderId="49" xfId="52" applyFont="1" applyFill="1" applyBorder="1">
      <alignment/>
      <protection/>
    </xf>
    <xf numFmtId="0" fontId="8" fillId="0" borderId="0" xfId="52" applyFont="1" applyProtection="1">
      <alignment/>
      <protection/>
    </xf>
    <xf numFmtId="0" fontId="5" fillId="24" borderId="0" xfId="52" applyFont="1" applyFill="1" applyBorder="1" applyAlignment="1" applyProtection="1">
      <alignment horizontal="center"/>
      <protection/>
    </xf>
    <xf numFmtId="0" fontId="7" fillId="0" borderId="50" xfId="52" applyFont="1" applyBorder="1" applyAlignment="1" applyProtection="1">
      <alignment horizontal="center"/>
      <protection/>
    </xf>
    <xf numFmtId="0" fontId="7" fillId="0" borderId="51" xfId="52" applyFont="1" applyBorder="1" applyAlignment="1" applyProtection="1">
      <alignment horizontal="center"/>
      <protection/>
    </xf>
    <xf numFmtId="0" fontId="7" fillId="0" borderId="52" xfId="52" applyFont="1" applyBorder="1" applyAlignment="1" applyProtection="1">
      <alignment horizontal="center"/>
      <protection/>
    </xf>
    <xf numFmtId="0" fontId="7" fillId="0" borderId="53" xfId="52" applyFont="1" applyBorder="1" applyAlignment="1" applyProtection="1">
      <alignment horizontal="center"/>
      <protection/>
    </xf>
    <xf numFmtId="0" fontId="7" fillId="0" borderId="47" xfId="52" applyFont="1" applyBorder="1">
      <alignment/>
      <protection/>
    </xf>
    <xf numFmtId="0" fontId="7" fillId="0" borderId="54" xfId="52" applyFont="1" applyBorder="1">
      <alignment/>
      <protection/>
    </xf>
    <xf numFmtId="0" fontId="7" fillId="24" borderId="45" xfId="52" applyFont="1" applyFill="1" applyBorder="1" applyAlignment="1">
      <alignment horizontal="left"/>
      <protection/>
    </xf>
    <xf numFmtId="0" fontId="7" fillId="24" borderId="49" xfId="52" applyFont="1" applyFill="1" applyBorder="1">
      <alignment/>
      <protection/>
    </xf>
    <xf numFmtId="0" fontId="7" fillId="0" borderId="45" xfId="52" applyFont="1" applyFill="1" applyBorder="1">
      <alignment/>
      <protection/>
    </xf>
    <xf numFmtId="0" fontId="6" fillId="24" borderId="0" xfId="52" applyFont="1" applyFill="1">
      <alignment/>
      <protection/>
    </xf>
    <xf numFmtId="0" fontId="17" fillId="21" borderId="23" xfId="52" applyFont="1" applyFill="1" applyBorder="1">
      <alignment/>
      <protection/>
    </xf>
    <xf numFmtId="49" fontId="7" fillId="0" borderId="44" xfId="52" applyNumberFormat="1" applyFont="1" applyBorder="1" applyAlignment="1" applyProtection="1">
      <alignment horizontal="center"/>
      <protection locked="0"/>
    </xf>
    <xf numFmtId="0" fontId="7" fillId="0" borderId="0" xfId="52" applyFont="1">
      <alignment/>
      <protection/>
    </xf>
    <xf numFmtId="1" fontId="0" fillId="24" borderId="0" xfId="0" applyNumberFormat="1" applyFont="1" applyFill="1" applyAlignment="1">
      <alignment/>
    </xf>
    <xf numFmtId="0" fontId="6" fillId="0" borderId="0" xfId="52" applyFont="1" applyBorder="1" applyAlignment="1">
      <alignment horizontal="center"/>
      <protection/>
    </xf>
    <xf numFmtId="0" fontId="7" fillId="24" borderId="0" xfId="52" applyFont="1" applyFill="1" applyBorder="1">
      <alignment/>
      <protection/>
    </xf>
    <xf numFmtId="0" fontId="7" fillId="24" borderId="0" xfId="52" applyFont="1" applyFill="1" applyBorder="1" applyAlignment="1">
      <alignment horizontal="left"/>
      <protection/>
    </xf>
    <xf numFmtId="0" fontId="5" fillId="0" borderId="37" xfId="52" applyFont="1" applyBorder="1" applyAlignment="1">
      <alignment horizontal="center"/>
      <protection/>
    </xf>
    <xf numFmtId="0" fontId="7" fillId="24" borderId="55" xfId="52" applyFont="1" applyFill="1" applyBorder="1">
      <alignment/>
      <protection/>
    </xf>
    <xf numFmtId="0" fontId="7" fillId="0" borderId="40" xfId="52" applyFont="1" applyBorder="1">
      <alignment/>
      <protection/>
    </xf>
    <xf numFmtId="0" fontId="6" fillId="0" borderId="10" xfId="52" applyFont="1" applyBorder="1" applyAlignment="1" applyProtection="1">
      <alignment horizontal="center"/>
      <protection/>
    </xf>
    <xf numFmtId="0" fontId="6" fillId="0" borderId="10" xfId="52" applyFont="1" applyBorder="1" applyProtection="1">
      <alignment/>
      <protection/>
    </xf>
    <xf numFmtId="0" fontId="5" fillId="21" borderId="15" xfId="52" applyFont="1" applyFill="1" applyBorder="1" applyAlignment="1">
      <alignment horizontal="center"/>
      <protection/>
    </xf>
    <xf numFmtId="0" fontId="7" fillId="21" borderId="22" xfId="52" applyFont="1" applyFill="1" applyBorder="1">
      <alignment/>
      <protection/>
    </xf>
    <xf numFmtId="0" fontId="7" fillId="21" borderId="24" xfId="52" applyFont="1" applyFill="1" applyBorder="1">
      <alignment/>
      <protection/>
    </xf>
    <xf numFmtId="0" fontId="0" fillId="0" borderId="23" xfId="0" applyBorder="1" applyAlignment="1">
      <alignment horizontal="center"/>
    </xf>
    <xf numFmtId="0" fontId="6" fillId="0" borderId="23" xfId="52" applyFont="1" applyBorder="1">
      <alignment/>
      <protection/>
    </xf>
    <xf numFmtId="0" fontId="6" fillId="0" borderId="23" xfId="52" applyFont="1" applyBorder="1" applyProtection="1">
      <alignment/>
      <protection/>
    </xf>
    <xf numFmtId="0" fontId="0" fillId="0" borderId="23" xfId="0" applyBorder="1" applyAlignment="1">
      <alignment horizontal="center" vertical="top"/>
    </xf>
    <xf numFmtId="14" fontId="5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5" fillId="24" borderId="0" xfId="52" applyFont="1" applyFill="1" applyProtection="1">
      <alignment/>
      <protection locked="0"/>
    </xf>
    <xf numFmtId="0" fontId="15" fillId="24" borderId="0" xfId="52" applyFont="1" applyFill="1" applyAlignment="1" applyProtection="1">
      <alignment horizontal="center"/>
      <protection locked="0"/>
    </xf>
    <xf numFmtId="0" fontId="6" fillId="24" borderId="0" xfId="52" applyFont="1" applyFill="1" applyAlignment="1" applyProtection="1">
      <alignment horizontal="center"/>
      <protection/>
    </xf>
    <xf numFmtId="49" fontId="6" fillId="24" borderId="0" xfId="52" applyNumberFormat="1" applyFont="1" applyFill="1" applyAlignment="1" applyProtection="1">
      <alignment horizontal="center"/>
      <protection locked="0"/>
    </xf>
    <xf numFmtId="49" fontId="7" fillId="24" borderId="0" xfId="52" applyNumberFormat="1" applyFont="1" applyFill="1" applyAlignment="1" applyProtection="1">
      <alignment horizontal="center"/>
      <protection locked="0"/>
    </xf>
    <xf numFmtId="0" fontId="6" fillId="0" borderId="0" xfId="52" applyFont="1" applyBorder="1" applyProtection="1">
      <alignment/>
      <protection/>
    </xf>
    <xf numFmtId="0" fontId="5" fillId="0" borderId="0" xfId="52" applyNumberFormat="1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6" xfId="52" applyFont="1" applyBorder="1">
      <alignment/>
      <protection/>
    </xf>
    <xf numFmtId="0" fontId="10" fillId="0" borderId="0" xfId="52" applyFont="1" applyBorder="1">
      <alignment/>
      <protection/>
    </xf>
    <xf numFmtId="0" fontId="6" fillId="24" borderId="0" xfId="52" applyFont="1" applyFill="1" applyProtection="1">
      <alignment/>
      <protection/>
    </xf>
    <xf numFmtId="0" fontId="7" fillId="0" borderId="0" xfId="52" applyFont="1" applyFill="1" applyBorder="1">
      <alignment/>
      <protection/>
    </xf>
    <xf numFmtId="0" fontId="7" fillId="0" borderId="55" xfId="52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0" fontId="6" fillId="24" borderId="0" xfId="52" applyFont="1" applyFill="1" applyProtection="1">
      <alignment/>
      <protection locked="0"/>
    </xf>
    <xf numFmtId="49" fontId="7" fillId="24" borderId="0" xfId="52" applyNumberFormat="1" applyFont="1" applyFill="1" applyBorder="1" applyAlignment="1" applyProtection="1">
      <alignment horizontal="center"/>
      <protection locked="0"/>
    </xf>
    <xf numFmtId="0" fontId="6" fillId="24" borderId="0" xfId="52" applyFont="1" applyFill="1" applyAlignment="1">
      <alignment horizontal="center"/>
      <protection/>
    </xf>
    <xf numFmtId="49" fontId="7" fillId="24" borderId="0" xfId="52" applyNumberFormat="1" applyFont="1" applyFill="1" applyBorder="1" applyAlignment="1" applyProtection="1">
      <alignment horizontal="center" vertical="top"/>
      <protection locked="0"/>
    </xf>
    <xf numFmtId="0" fontId="7" fillId="24" borderId="0" xfId="52" applyFont="1" applyFill="1" applyBorder="1" applyAlignment="1">
      <alignment horizontal="center"/>
      <protection/>
    </xf>
    <xf numFmtId="0" fontId="5" fillId="24" borderId="0" xfId="52" applyFont="1" applyFill="1" applyBorder="1" applyAlignment="1">
      <alignment horizontal="center"/>
      <protection/>
    </xf>
    <xf numFmtId="0" fontId="6" fillId="24" borderId="0" xfId="52" applyFont="1" applyFill="1" applyBorder="1" applyProtection="1">
      <alignment/>
      <protection locked="0"/>
    </xf>
    <xf numFmtId="0" fontId="18" fillId="22" borderId="37" xfId="0" applyFont="1" applyFill="1" applyBorder="1" applyAlignment="1" applyProtection="1">
      <alignment/>
      <protection locked="0"/>
    </xf>
    <xf numFmtId="0" fontId="6" fillId="22" borderId="0" xfId="52" applyFont="1" applyFill="1" applyProtection="1">
      <alignment/>
      <protection locked="0"/>
    </xf>
    <xf numFmtId="0" fontId="19" fillId="22" borderId="37" xfId="0" applyFont="1" applyFill="1" applyBorder="1" applyAlignment="1">
      <alignment/>
    </xf>
    <xf numFmtId="0" fontId="0" fillId="22" borderId="37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0" borderId="0" xfId="52" applyFont="1" applyProtection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6" fillId="0" borderId="0" xfId="52" applyFont="1" applyAlignment="1">
      <alignment horizontal="center"/>
      <protection/>
    </xf>
    <xf numFmtId="0" fontId="6" fillId="22" borderId="0" xfId="52" applyFont="1" applyFill="1" applyProtection="1">
      <alignment/>
      <protection locked="0"/>
    </xf>
    <xf numFmtId="0" fontId="6" fillId="0" borderId="0" xfId="52" applyFont="1" applyBorder="1" applyProtection="1">
      <alignment/>
      <protection/>
    </xf>
    <xf numFmtId="0" fontId="6" fillId="0" borderId="0" xfId="52" applyFont="1" applyBorder="1" applyAlignment="1" applyProtection="1">
      <alignment horizontal="center"/>
      <protection/>
    </xf>
    <xf numFmtId="0" fontId="6" fillId="0" borderId="0" xfId="52" applyFont="1" applyAlignment="1" applyProtection="1">
      <alignment horizontal="center"/>
      <protection/>
    </xf>
    <xf numFmtId="49" fontId="6" fillId="0" borderId="0" xfId="52" applyNumberFormat="1" applyFont="1" applyFill="1" applyAlignment="1" applyProtection="1">
      <alignment horizontal="center"/>
      <protection locked="0"/>
    </xf>
    <xf numFmtId="49" fontId="7" fillId="0" borderId="0" xfId="52" applyNumberFormat="1" applyFont="1" applyFill="1" applyAlignment="1" applyProtection="1">
      <alignment horizontal="center"/>
      <protection locked="0"/>
    </xf>
    <xf numFmtId="0" fontId="6" fillId="0" borderId="0" xfId="52" applyFont="1" applyFill="1" applyProtection="1">
      <alignment/>
      <protection locked="0"/>
    </xf>
    <xf numFmtId="0" fontId="5" fillId="12" borderId="0" xfId="52" applyFont="1" applyFill="1" applyBorder="1" applyAlignment="1">
      <alignment horizontal="center"/>
      <protection/>
    </xf>
    <xf numFmtId="0" fontId="7" fillId="12" borderId="0" xfId="52" applyFont="1" applyFill="1" applyBorder="1">
      <alignment/>
      <protection/>
    </xf>
    <xf numFmtId="0" fontId="7" fillId="12" borderId="0" xfId="52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6" fillId="26" borderId="0" xfId="52" applyFont="1" applyFill="1" applyProtection="1">
      <alignment/>
      <protection locked="0"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7" fillId="21" borderId="37" xfId="52" applyFont="1" applyFill="1" applyBorder="1" applyAlignment="1">
      <alignment horizontal="center"/>
      <protection/>
    </xf>
    <xf numFmtId="0" fontId="5" fillId="21" borderId="37" xfId="52" applyFont="1" applyFill="1" applyBorder="1" applyAlignment="1">
      <alignment horizontal="center"/>
      <protection/>
    </xf>
    <xf numFmtId="0" fontId="7" fillId="21" borderId="55" xfId="52" applyFont="1" applyFill="1" applyBorder="1">
      <alignment/>
      <protection/>
    </xf>
    <xf numFmtId="0" fontId="7" fillId="21" borderId="40" xfId="52" applyFont="1" applyFill="1" applyBorder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2" applyFont="1">
      <alignment/>
      <protection/>
    </xf>
    <xf numFmtId="0" fontId="9" fillId="21" borderId="45" xfId="52" applyFont="1" applyFill="1" applyBorder="1">
      <alignment/>
      <protection/>
    </xf>
    <xf numFmtId="0" fontId="4" fillId="21" borderId="11" xfId="52" applyFont="1" applyFill="1" applyBorder="1" applyAlignment="1">
      <alignment horizontal="center"/>
      <protection/>
    </xf>
    <xf numFmtId="0" fontId="9" fillId="21" borderId="18" xfId="52" applyFont="1" applyFill="1" applyBorder="1">
      <alignment/>
      <protection/>
    </xf>
    <xf numFmtId="0" fontId="4" fillId="21" borderId="12" xfId="52" applyFont="1" applyFill="1" applyBorder="1" applyAlignment="1">
      <alignment horizontal="center"/>
      <protection/>
    </xf>
    <xf numFmtId="0" fontId="9" fillId="21" borderId="13" xfId="52" applyFont="1" applyFill="1" applyBorder="1" applyAlignment="1">
      <alignment horizontal="left"/>
      <protection/>
    </xf>
    <xf numFmtId="0" fontId="9" fillId="21" borderId="14" xfId="52" applyFont="1" applyFill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9" fillId="0" borderId="46" xfId="52" applyFont="1" applyBorder="1">
      <alignment/>
      <protection/>
    </xf>
    <xf numFmtId="0" fontId="9" fillId="0" borderId="18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9" fillId="24" borderId="13" xfId="52" applyFont="1" applyFill="1" applyBorder="1">
      <alignment/>
      <protection/>
    </xf>
    <xf numFmtId="0" fontId="9" fillId="0" borderId="14" xfId="52" applyFont="1" applyBorder="1">
      <alignment/>
      <protection/>
    </xf>
    <xf numFmtId="0" fontId="9" fillId="21" borderId="13" xfId="52" applyFont="1" applyFill="1" applyBorder="1">
      <alignment/>
      <protection/>
    </xf>
    <xf numFmtId="0" fontId="9" fillId="0" borderId="23" xfId="52" applyFont="1" applyBorder="1">
      <alignment/>
      <protection/>
    </xf>
    <xf numFmtId="0" fontId="9" fillId="0" borderId="13" xfId="52" applyFont="1" applyFill="1" applyBorder="1">
      <alignment/>
      <protection/>
    </xf>
    <xf numFmtId="0" fontId="9" fillId="0" borderId="21" xfId="52" applyFont="1" applyBorder="1">
      <alignment/>
      <protection/>
    </xf>
    <xf numFmtId="0" fontId="9" fillId="21" borderId="46" xfId="52" applyFont="1" applyFill="1" applyBorder="1">
      <alignment/>
      <protection/>
    </xf>
    <xf numFmtId="0" fontId="9" fillId="0" borderId="45" xfId="52" applyFont="1" applyFill="1" applyBorder="1">
      <alignment/>
      <protection/>
    </xf>
    <xf numFmtId="0" fontId="9" fillId="21" borderId="23" xfId="52" applyFont="1" applyFill="1" applyBorder="1">
      <alignment/>
      <protection/>
    </xf>
    <xf numFmtId="0" fontId="9" fillId="0" borderId="21" xfId="0" applyFont="1" applyBorder="1" applyAlignment="1">
      <alignment/>
    </xf>
    <xf numFmtId="0" fontId="9" fillId="0" borderId="23" xfId="52" applyFont="1" applyFill="1" applyBorder="1">
      <alignment/>
      <protection/>
    </xf>
    <xf numFmtId="0" fontId="9" fillId="24" borderId="45" xfId="52" applyFont="1" applyFill="1" applyBorder="1">
      <alignment/>
      <protection/>
    </xf>
    <xf numFmtId="0" fontId="7" fillId="0" borderId="0" xfId="0" applyFont="1" applyAlignment="1">
      <alignment/>
    </xf>
    <xf numFmtId="49" fontId="6" fillId="21" borderId="37" xfId="52" applyNumberFormat="1" applyFont="1" applyFill="1" applyBorder="1" applyAlignment="1" applyProtection="1">
      <alignment horizontal="center"/>
      <protection locked="0"/>
    </xf>
    <xf numFmtId="49" fontId="7" fillId="21" borderId="37" xfId="52" applyNumberFormat="1" applyFont="1" applyFill="1" applyBorder="1" applyAlignment="1" applyProtection="1">
      <alignment horizontal="center"/>
      <protection locked="0"/>
    </xf>
    <xf numFmtId="49" fontId="6" fillId="22" borderId="37" xfId="52" applyNumberFormat="1" applyFont="1" applyFill="1" applyBorder="1" applyAlignment="1" applyProtection="1">
      <alignment horizontal="center"/>
      <protection locked="0"/>
    </xf>
    <xf numFmtId="49" fontId="7" fillId="22" borderId="37" xfId="5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0" xfId="52" applyFont="1" applyProtection="1">
      <alignment/>
      <protection/>
    </xf>
    <xf numFmtId="0" fontId="9" fillId="0" borderId="0" xfId="0" applyFont="1" applyAlignment="1">
      <alignment/>
    </xf>
    <xf numFmtId="0" fontId="7" fillId="21" borderId="17" xfId="52" applyFont="1" applyFill="1" applyBorder="1" applyAlignment="1">
      <alignment horizontal="center"/>
      <protection/>
    </xf>
    <xf numFmtId="0" fontId="5" fillId="21" borderId="17" xfId="52" applyFont="1" applyFill="1" applyBorder="1" applyAlignment="1">
      <alignment horizontal="center"/>
      <protection/>
    </xf>
    <xf numFmtId="0" fontId="7" fillId="21" borderId="43" xfId="52" applyFont="1" applyFill="1" applyBorder="1">
      <alignment/>
      <protection/>
    </xf>
    <xf numFmtId="0" fontId="5" fillId="24" borderId="0" xfId="51" applyFont="1" applyFill="1" applyBorder="1" applyAlignment="1" applyProtection="1">
      <alignment shrinkToFit="1"/>
      <protection/>
    </xf>
    <xf numFmtId="0" fontId="5" fillId="0" borderId="0" xfId="52" applyFont="1" applyAlignment="1">
      <alignment horizontal="center"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7" fillId="0" borderId="0" xfId="0" applyNumberFormat="1" applyFont="1" applyAlignment="1" applyProtection="1">
      <alignment horizontal="left"/>
      <protection locked="0"/>
    </xf>
    <xf numFmtId="49" fontId="7" fillId="0" borderId="19" xfId="52" applyNumberFormat="1" applyFont="1" applyBorder="1" applyAlignment="1" applyProtection="1">
      <alignment horizontal="center"/>
      <protection locked="0"/>
    </xf>
    <xf numFmtId="49" fontId="7" fillId="0" borderId="44" xfId="52" applyNumberFormat="1" applyFont="1" applyBorder="1" applyAlignment="1" applyProtection="1">
      <alignment horizontal="center"/>
      <protection locked="0"/>
    </xf>
    <xf numFmtId="49" fontId="7" fillId="0" borderId="22" xfId="52" applyNumberFormat="1" applyFont="1" applyBorder="1" applyAlignment="1" applyProtection="1">
      <alignment horizontal="center"/>
      <protection locked="0"/>
    </xf>
    <xf numFmtId="49" fontId="7" fillId="0" borderId="0" xfId="52" applyNumberFormat="1" applyFont="1" applyBorder="1" applyAlignment="1" applyProtection="1">
      <alignment horizontal="center"/>
      <protection locked="0"/>
    </xf>
    <xf numFmtId="49" fontId="7" fillId="0" borderId="44" xfId="52" applyNumberFormat="1" applyFont="1" applyBorder="1" applyAlignment="1" applyProtection="1">
      <alignment horizontal="center" vertical="top"/>
      <protection locked="0"/>
    </xf>
    <xf numFmtId="49" fontId="7" fillId="0" borderId="24" xfId="52" applyNumberFormat="1" applyFont="1" applyBorder="1" applyAlignment="1" applyProtection="1">
      <alignment horizontal="center" vertical="top"/>
      <protection locked="0"/>
    </xf>
    <xf numFmtId="49" fontId="7" fillId="0" borderId="22" xfId="52" applyNumberFormat="1" applyFont="1" applyBorder="1" applyAlignment="1" applyProtection="1">
      <alignment horizontal="center" vertical="top"/>
      <protection locked="0"/>
    </xf>
    <xf numFmtId="49" fontId="7" fillId="0" borderId="18" xfId="52" applyNumberFormat="1" applyFont="1" applyBorder="1" applyAlignment="1" applyProtection="1">
      <alignment horizontal="center"/>
      <protection locked="0"/>
    </xf>
    <xf numFmtId="49" fontId="7" fillId="0" borderId="0" xfId="52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7" fillId="24" borderId="48" xfId="52" applyFont="1" applyFill="1" applyBorder="1" applyAlignment="1" applyProtection="1">
      <alignment horizontal="center"/>
      <protection/>
    </xf>
    <xf numFmtId="0" fontId="7" fillId="24" borderId="27" xfId="52" applyFont="1" applyFill="1" applyBorder="1" applyAlignment="1" applyProtection="1">
      <alignment horizontal="center"/>
      <protection/>
    </xf>
    <xf numFmtId="0" fontId="7" fillId="21" borderId="37" xfId="52" applyFont="1" applyFill="1" applyBorder="1" applyProtection="1">
      <alignment/>
      <protection/>
    </xf>
    <xf numFmtId="1" fontId="7" fillId="21" borderId="37" xfId="52" applyNumberFormat="1" applyFont="1" applyFill="1" applyBorder="1" applyAlignment="1" applyProtection="1">
      <alignment horizontal="center"/>
      <protection/>
    </xf>
    <xf numFmtId="0" fontId="7" fillId="21" borderId="37" xfId="52" applyFont="1" applyFill="1" applyBorder="1" applyAlignment="1" applyProtection="1">
      <alignment horizontal="center"/>
      <protection/>
    </xf>
    <xf numFmtId="0" fontId="7" fillId="24" borderId="37" xfId="52" applyFont="1" applyFill="1" applyBorder="1" applyAlignment="1" applyProtection="1">
      <alignment/>
      <protection/>
    </xf>
    <xf numFmtId="0" fontId="7" fillId="24" borderId="37" xfId="52" applyFont="1" applyFill="1" applyBorder="1" applyProtection="1">
      <alignment/>
      <protection/>
    </xf>
    <xf numFmtId="0" fontId="7" fillId="22" borderId="37" xfId="52" applyFont="1" applyFill="1" applyBorder="1" applyAlignment="1" applyProtection="1">
      <alignment horizontal="center"/>
      <protection locked="0"/>
    </xf>
    <xf numFmtId="49" fontId="7" fillId="0" borderId="43" xfId="52" applyNumberFormat="1" applyFont="1" applyBorder="1" applyAlignment="1" applyProtection="1">
      <alignment horizontal="center"/>
      <protection locked="0"/>
    </xf>
    <xf numFmtId="49" fontId="7" fillId="0" borderId="16" xfId="52" applyNumberFormat="1" applyFont="1" applyBorder="1" applyAlignment="1" applyProtection="1">
      <alignment horizontal="center"/>
      <protection locked="0"/>
    </xf>
    <xf numFmtId="0" fontId="7" fillId="0" borderId="0" xfId="52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1" borderId="0" xfId="52" applyNumberFormat="1" applyFont="1" applyFill="1" applyBorder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7" fillId="0" borderId="0" xfId="5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shrinkToFit="1" readingOrder="1"/>
      <protection locked="0"/>
    </xf>
    <xf numFmtId="0" fontId="7" fillId="0" borderId="0" xfId="0" applyFont="1" applyAlignment="1" applyProtection="1">
      <alignment shrinkToFit="1" readingOrder="1"/>
      <protection locked="0"/>
    </xf>
    <xf numFmtId="14" fontId="5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/>
    </xf>
    <xf numFmtId="14" fontId="16" fillId="24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7" fillId="24" borderId="0" xfId="5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9" fillId="24" borderId="16" xfId="0" applyFont="1" applyFill="1" applyBorder="1" applyAlignment="1">
      <alignment/>
    </xf>
    <xf numFmtId="211" fontId="9" fillId="24" borderId="16" xfId="0" applyNumberFormat="1" applyFont="1" applyFill="1" applyBorder="1" applyAlignment="1">
      <alignment horizontal="left" textRotation="255"/>
    </xf>
    <xf numFmtId="211" fontId="9" fillId="0" borderId="16" xfId="0" applyNumberFormat="1" applyFont="1" applyBorder="1" applyAlignment="1">
      <alignment horizontal="left" textRotation="255"/>
    </xf>
    <xf numFmtId="201" fontId="9" fillId="24" borderId="16" xfId="0" applyNumberFormat="1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24" borderId="0" xfId="0" applyFont="1" applyFill="1" applyBorder="1" applyAlignment="1">
      <alignment/>
    </xf>
    <xf numFmtId="201" fontId="9" fillId="24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Normaali_Mj-12" xfId="51"/>
    <cellStyle name="Normaali_Mj-17joukkue98" xfId="52"/>
    <cellStyle name="Otsikko" xfId="53"/>
    <cellStyle name="Otsikko 1" xfId="54"/>
    <cellStyle name="Otsikko 2" xfId="55"/>
    <cellStyle name="Otsikko 3" xfId="56"/>
    <cellStyle name="Otsikko 4" xfId="57"/>
    <cellStyle name="Percent" xfId="58"/>
    <cellStyle name="Pilkku_Mj-10" xfId="59"/>
    <cellStyle name="Selittävä teksti" xfId="60"/>
    <cellStyle name="Summa" xfId="61"/>
    <cellStyle name="Syöttö" xfId="62"/>
    <cellStyle name="Tarkistussolu" xfId="63"/>
    <cellStyle name="Tulostus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ppo\Documents\OPT-86\Kisat\Polarlinecup_06\Tulokset_Polarlinecu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-11"/>
      <sheetName val="MJ-13"/>
      <sheetName val="MJ-15"/>
      <sheetName val="MJ-17"/>
      <sheetName val="MK-D"/>
      <sheetName val="MK-C"/>
      <sheetName val="MK-B"/>
      <sheetName val="MK-A"/>
      <sheetName val="MK"/>
      <sheetName val="IK-35"/>
      <sheetName val="IK-50"/>
      <sheetName val=" BC NP"/>
      <sheetName val="MN"/>
      <sheetName val="Tas 1"/>
      <sheetName val="Nimet"/>
      <sheetName val="8"/>
      <sheetName val="16"/>
      <sheetName val="32"/>
      <sheetName val="4P"/>
      <sheetName val="5P"/>
      <sheetName val="6P"/>
      <sheetName val="8PK"/>
      <sheetName val="16PK"/>
      <sheetName val="32PK"/>
      <sheetName val="4PPK"/>
      <sheetName val="5PPK"/>
    </sheetNames>
    <sheetDataSet>
      <sheetData sheetId="14">
        <row r="6">
          <cell r="B6" t="str">
            <v>Jani Annunen</v>
          </cell>
          <cell r="C6" t="str">
            <v>YNM</v>
          </cell>
        </row>
        <row r="7">
          <cell r="B7" t="str">
            <v>Marko Hiltunen</v>
          </cell>
          <cell r="C7" t="str">
            <v>YNM</v>
          </cell>
        </row>
        <row r="8">
          <cell r="B8" t="str">
            <v>Virpi Määttä</v>
          </cell>
          <cell r="C8" t="str">
            <v>YNM</v>
          </cell>
        </row>
        <row r="9">
          <cell r="B9" t="str">
            <v>Harri Holappa</v>
          </cell>
          <cell r="C9" t="str">
            <v>YNM</v>
          </cell>
        </row>
        <row r="10">
          <cell r="B10" t="str">
            <v>Lasse Vimpari</v>
          </cell>
          <cell r="C10" t="str">
            <v>YNM</v>
          </cell>
        </row>
        <row r="11">
          <cell r="B11" t="str">
            <v>Janne Annunen</v>
          </cell>
          <cell r="C11" t="str">
            <v>OPT-86</v>
          </cell>
        </row>
        <row r="12">
          <cell r="B12" t="str">
            <v>Pekka Ågren</v>
          </cell>
          <cell r="C12" t="str">
            <v>OPT-86</v>
          </cell>
        </row>
        <row r="13">
          <cell r="B13" t="str">
            <v>Eino Määttä</v>
          </cell>
          <cell r="C13" t="str">
            <v>OPT-86</v>
          </cell>
        </row>
        <row r="14">
          <cell r="B14" t="str">
            <v>Tuomas Perkkiö</v>
          </cell>
          <cell r="C14" t="str">
            <v>OPT-86</v>
          </cell>
        </row>
        <row r="15">
          <cell r="B15" t="str">
            <v>Seppo Hiltunen</v>
          </cell>
          <cell r="C15" t="str">
            <v>OPT-86</v>
          </cell>
        </row>
        <row r="16">
          <cell r="B16" t="str">
            <v>Samppa Kauppila</v>
          </cell>
          <cell r="C16" t="str">
            <v>OPT-86</v>
          </cell>
        </row>
        <row r="17">
          <cell r="B17" t="str">
            <v>Kari Pikkarainen</v>
          </cell>
          <cell r="C17" t="str">
            <v>OPT-86</v>
          </cell>
        </row>
        <row r="18">
          <cell r="B18" t="str">
            <v>Mikko Vuoti</v>
          </cell>
          <cell r="C18" t="str">
            <v>OPT-86</v>
          </cell>
        </row>
        <row r="19">
          <cell r="B19" t="str">
            <v>Teemu Oinas</v>
          </cell>
          <cell r="C19" t="str">
            <v>OPT-86</v>
          </cell>
        </row>
        <row r="20">
          <cell r="B20" t="str">
            <v>Kullervo Haapalainen</v>
          </cell>
          <cell r="C20" t="str">
            <v>OPT-86</v>
          </cell>
        </row>
        <row r="21">
          <cell r="B21" t="str">
            <v>Heikki Muikku</v>
          </cell>
          <cell r="C21" t="str">
            <v>OPT-86</v>
          </cell>
        </row>
        <row r="22">
          <cell r="B22" t="str">
            <v>Jani Anttila</v>
          </cell>
          <cell r="C22" t="str">
            <v>OPT-86</v>
          </cell>
        </row>
        <row r="23">
          <cell r="B23" t="str">
            <v>Janne Röpelinen</v>
          </cell>
          <cell r="C23" t="str">
            <v>OPT-86</v>
          </cell>
        </row>
        <row r="24">
          <cell r="B24" t="str">
            <v>Jari Kairamo</v>
          </cell>
          <cell r="C24" t="str">
            <v>OPT-86</v>
          </cell>
        </row>
        <row r="25">
          <cell r="B25" t="str">
            <v>Man Ken Huynh</v>
          </cell>
          <cell r="C25" t="str">
            <v>OPT-86</v>
          </cell>
        </row>
        <row r="26">
          <cell r="B26" t="str">
            <v>Matti Tuohino</v>
          </cell>
          <cell r="C26" t="str">
            <v>OPT-86</v>
          </cell>
        </row>
        <row r="27">
          <cell r="B27" t="str">
            <v>Kristian Palomaa</v>
          </cell>
          <cell r="C27" t="str">
            <v>OPT-86</v>
          </cell>
        </row>
        <row r="28">
          <cell r="B28" t="str">
            <v>Halonen Erkko</v>
          </cell>
          <cell r="C28" t="str">
            <v>OPT-86</v>
          </cell>
        </row>
        <row r="29">
          <cell r="B29" t="str">
            <v>Uno Ridal</v>
          </cell>
          <cell r="C29" t="str">
            <v>OPT-86</v>
          </cell>
        </row>
        <row r="30">
          <cell r="B30" t="str">
            <v>Matti Vesaluoma</v>
          </cell>
          <cell r="C30" t="str">
            <v>KePTS</v>
          </cell>
        </row>
        <row r="31">
          <cell r="B31" t="str">
            <v>Ossi Vesaluoma</v>
          </cell>
          <cell r="C31" t="str">
            <v>KePTS</v>
          </cell>
        </row>
        <row r="32">
          <cell r="B32" t="str">
            <v>Jari Vesaluoma</v>
          </cell>
          <cell r="C32" t="str">
            <v>KePTS</v>
          </cell>
        </row>
        <row r="33">
          <cell r="B33" t="str">
            <v>Tauno Körkkö</v>
          </cell>
          <cell r="C33" t="str">
            <v>KePTS</v>
          </cell>
        </row>
        <row r="34">
          <cell r="B34" t="str">
            <v>Asko Virtasalo</v>
          </cell>
          <cell r="C34" t="str">
            <v>KePTS</v>
          </cell>
        </row>
        <row r="35">
          <cell r="B35" t="str">
            <v>Janne Heikkilä</v>
          </cell>
          <cell r="C35" t="str">
            <v>KePTS</v>
          </cell>
        </row>
        <row r="36">
          <cell r="B36" t="str">
            <v>Pertti Rissanen</v>
          </cell>
          <cell r="C36" t="str">
            <v>KuPTS</v>
          </cell>
        </row>
        <row r="37">
          <cell r="B37" t="str">
            <v>Patrik Rissanen</v>
          </cell>
          <cell r="C37" t="str">
            <v>KuPTS</v>
          </cell>
        </row>
        <row r="38">
          <cell r="B38" t="str">
            <v>Ossi Hella</v>
          </cell>
          <cell r="C38" t="str">
            <v>KuPTS</v>
          </cell>
        </row>
        <row r="39">
          <cell r="B39" t="str">
            <v>Pertti Hella</v>
          </cell>
          <cell r="C39" t="str">
            <v>KuPTS</v>
          </cell>
        </row>
        <row r="40">
          <cell r="B40" t="str">
            <v>Jaakko Toivanen</v>
          </cell>
          <cell r="C40" t="str">
            <v>KuPTS</v>
          </cell>
        </row>
        <row r="41">
          <cell r="B41" t="str">
            <v>Esa Miettinen</v>
          </cell>
          <cell r="C41" t="str">
            <v>KuPTS</v>
          </cell>
        </row>
        <row r="42">
          <cell r="B42" t="str">
            <v>Jani Kokkonen</v>
          </cell>
          <cell r="C42" t="str">
            <v>KuPTS</v>
          </cell>
        </row>
        <row r="43">
          <cell r="B43" t="str">
            <v>Topi Nieminen</v>
          </cell>
          <cell r="C43" t="str">
            <v>KuPTS</v>
          </cell>
        </row>
        <row r="44">
          <cell r="B44" t="str">
            <v>Olli-Ville Halonen</v>
          </cell>
          <cell r="C44" t="str">
            <v>KuPTS</v>
          </cell>
        </row>
        <row r="45">
          <cell r="B45" t="str">
            <v>Miko Haarala</v>
          </cell>
          <cell r="C45" t="str">
            <v>KuPTS</v>
          </cell>
        </row>
        <row r="46">
          <cell r="B46" t="str">
            <v>Esa Kallio</v>
          </cell>
          <cell r="C46" t="str">
            <v>PuPy</v>
          </cell>
        </row>
        <row r="47">
          <cell r="B47" t="str">
            <v>Mats Stenfors</v>
          </cell>
          <cell r="C47" t="str">
            <v>KoKu</v>
          </cell>
        </row>
        <row r="48">
          <cell r="B48" t="str">
            <v>Pekka Övermark</v>
          </cell>
          <cell r="C48" t="str">
            <v>KoKu</v>
          </cell>
        </row>
        <row r="49">
          <cell r="B49" t="str">
            <v>Bo-Eric Herrgård</v>
          </cell>
          <cell r="C49" t="str">
            <v>KoKu</v>
          </cell>
        </row>
        <row r="50">
          <cell r="B50" t="str">
            <v>Eero Kettunen</v>
          </cell>
          <cell r="C50" t="str">
            <v>JPT</v>
          </cell>
        </row>
        <row r="51">
          <cell r="B51" t="str">
            <v>Jani Parviainen</v>
          </cell>
          <cell r="C51" t="str">
            <v>JPT</v>
          </cell>
        </row>
        <row r="52">
          <cell r="B52" t="str">
            <v>Kari Räsänen</v>
          </cell>
          <cell r="C52" t="str">
            <v>JPT</v>
          </cell>
        </row>
        <row r="53">
          <cell r="B53" t="str">
            <v>Toni Soine</v>
          </cell>
          <cell r="C53" t="str">
            <v>PT Espoo</v>
          </cell>
        </row>
        <row r="54">
          <cell r="B54" t="str">
            <v>Jani Jormanainen</v>
          </cell>
          <cell r="C54" t="str">
            <v>PT Espoo</v>
          </cell>
        </row>
        <row r="55">
          <cell r="B55" t="str">
            <v>Arto Pelli</v>
          </cell>
          <cell r="C55" t="str">
            <v>PT Espoo</v>
          </cell>
        </row>
        <row r="56">
          <cell r="B56" t="str">
            <v>Otto Salmenkivi</v>
          </cell>
          <cell r="C56" t="str">
            <v>PT Espoo</v>
          </cell>
        </row>
        <row r="57">
          <cell r="B57" t="str">
            <v>Antti Tyyskä</v>
          </cell>
          <cell r="C57" t="str">
            <v>KuPTS</v>
          </cell>
        </row>
        <row r="58">
          <cell r="B58" t="str">
            <v>Vladimir Niemov</v>
          </cell>
          <cell r="C58" t="str">
            <v>OPT-86</v>
          </cell>
        </row>
        <row r="59">
          <cell r="B59" t="str">
            <v> </v>
          </cell>
          <cell r="C59" t="str">
            <v/>
          </cell>
        </row>
        <row r="60">
          <cell r="B60" t="str">
            <v> </v>
          </cell>
          <cell r="C60" t="str">
            <v/>
          </cell>
        </row>
        <row r="61">
          <cell r="B61" t="str">
            <v> </v>
          </cell>
          <cell r="C61" t="str">
            <v/>
          </cell>
        </row>
        <row r="62">
          <cell r="B62" t="str">
            <v> </v>
          </cell>
          <cell r="C62" t="str">
            <v/>
          </cell>
        </row>
        <row r="63">
          <cell r="B63" t="str">
            <v> </v>
          </cell>
          <cell r="C63" t="str">
            <v/>
          </cell>
        </row>
        <row r="64">
          <cell r="B64" t="str">
            <v> </v>
          </cell>
          <cell r="C64" t="str">
            <v/>
          </cell>
        </row>
        <row r="65">
          <cell r="B65" t="str">
            <v> </v>
          </cell>
          <cell r="C65" t="str">
            <v/>
          </cell>
        </row>
        <row r="66">
          <cell r="B66" t="str">
            <v> </v>
          </cell>
          <cell r="C66" t="str">
            <v/>
          </cell>
        </row>
        <row r="67">
          <cell r="B67" t="str">
            <v> </v>
          </cell>
          <cell r="C67" t="str">
            <v/>
          </cell>
        </row>
        <row r="68">
          <cell r="B68" t="str">
            <v> </v>
          </cell>
          <cell r="C68" t="str">
            <v/>
          </cell>
        </row>
        <row r="69">
          <cell r="B69" t="str">
            <v> </v>
          </cell>
          <cell r="C69" t="str">
            <v/>
          </cell>
        </row>
        <row r="70">
          <cell r="B70" t="str">
            <v> </v>
          </cell>
          <cell r="C70" t="str">
            <v/>
          </cell>
        </row>
        <row r="71">
          <cell r="B71" t="str">
            <v> </v>
          </cell>
          <cell r="C71" t="str">
            <v/>
          </cell>
        </row>
        <row r="72">
          <cell r="B72" t="str">
            <v> </v>
          </cell>
          <cell r="C72" t="str">
            <v/>
          </cell>
        </row>
        <row r="73">
          <cell r="B73" t="str">
            <v> </v>
          </cell>
          <cell r="C73" t="str">
            <v/>
          </cell>
        </row>
        <row r="74">
          <cell r="B74" t="str">
            <v> </v>
          </cell>
          <cell r="C74" t="str">
            <v/>
          </cell>
        </row>
        <row r="75">
          <cell r="B75" t="str">
            <v> </v>
          </cell>
          <cell r="C75" t="str">
            <v/>
          </cell>
        </row>
        <row r="76">
          <cell r="B76" t="str">
            <v> </v>
          </cell>
          <cell r="C76" t="str">
            <v/>
          </cell>
        </row>
        <row r="77">
          <cell r="B77" t="str">
            <v> </v>
          </cell>
          <cell r="C77" t="str">
            <v/>
          </cell>
        </row>
        <row r="78">
          <cell r="B78" t="str">
            <v> </v>
          </cell>
          <cell r="C78" t="str">
            <v/>
          </cell>
        </row>
        <row r="79">
          <cell r="B79" t="str">
            <v> </v>
          </cell>
          <cell r="C79" t="str">
            <v/>
          </cell>
        </row>
        <row r="80">
          <cell r="B80" t="str">
            <v> </v>
          </cell>
          <cell r="C80" t="str">
            <v/>
          </cell>
        </row>
        <row r="81">
          <cell r="B81" t="str">
            <v> </v>
          </cell>
          <cell r="C81" t="str">
            <v/>
          </cell>
        </row>
        <row r="82">
          <cell r="B82" t="str">
            <v> </v>
          </cell>
          <cell r="C82" t="str">
            <v/>
          </cell>
        </row>
        <row r="83">
          <cell r="B83" t="str">
            <v> </v>
          </cell>
          <cell r="C83" t="str">
            <v/>
          </cell>
        </row>
        <row r="84">
          <cell r="B84" t="str">
            <v> </v>
          </cell>
          <cell r="C84" t="str">
            <v/>
          </cell>
        </row>
        <row r="85">
          <cell r="B85" t="str">
            <v> </v>
          </cell>
          <cell r="C85" t="str">
            <v/>
          </cell>
        </row>
        <row r="86">
          <cell r="B86" t="str">
            <v> </v>
          </cell>
          <cell r="C86" t="str">
            <v/>
          </cell>
        </row>
        <row r="87">
          <cell r="B87" t="str">
            <v> </v>
          </cell>
          <cell r="C87" t="str">
            <v/>
          </cell>
        </row>
        <row r="88">
          <cell r="B88" t="str">
            <v> </v>
          </cell>
          <cell r="C88" t="str">
            <v/>
          </cell>
        </row>
        <row r="89">
          <cell r="B89" t="str">
            <v> </v>
          </cell>
          <cell r="C89" t="str">
            <v/>
          </cell>
        </row>
        <row r="90">
          <cell r="B90" t="str">
            <v> </v>
          </cell>
          <cell r="C90" t="str">
            <v/>
          </cell>
        </row>
        <row r="91">
          <cell r="B91" t="str">
            <v> </v>
          </cell>
          <cell r="C91" t="str">
            <v/>
          </cell>
        </row>
        <row r="92">
          <cell r="B92" t="str">
            <v> </v>
          </cell>
          <cell r="C92" t="str">
            <v/>
          </cell>
        </row>
        <row r="93">
          <cell r="B93" t="str">
            <v> </v>
          </cell>
          <cell r="C93" t="str">
            <v/>
          </cell>
        </row>
        <row r="94">
          <cell r="B94" t="str">
            <v> </v>
          </cell>
          <cell r="C94" t="str">
            <v/>
          </cell>
        </row>
        <row r="95">
          <cell r="B95" t="str">
            <v> </v>
          </cell>
          <cell r="C95" t="str">
            <v/>
          </cell>
        </row>
        <row r="96">
          <cell r="B96" t="str">
            <v> </v>
          </cell>
          <cell r="C96" t="str">
            <v/>
          </cell>
        </row>
        <row r="97">
          <cell r="B97" t="str">
            <v> </v>
          </cell>
          <cell r="C97" t="str">
            <v/>
          </cell>
        </row>
        <row r="98">
          <cell r="B98" t="str">
            <v> </v>
          </cell>
          <cell r="C98" t="str">
            <v/>
          </cell>
        </row>
        <row r="99">
          <cell r="B99" t="str">
            <v> </v>
          </cell>
          <cell r="C99" t="str">
            <v/>
          </cell>
        </row>
        <row r="100">
          <cell r="B100" t="str">
            <v> </v>
          </cell>
          <cell r="C100" t="str">
            <v/>
          </cell>
        </row>
        <row r="101">
          <cell r="B101" t="str">
            <v> </v>
          </cell>
          <cell r="C101" t="str">
            <v/>
          </cell>
        </row>
        <row r="102">
          <cell r="B102" t="str">
            <v> </v>
          </cell>
          <cell r="C102" t="str">
            <v/>
          </cell>
        </row>
        <row r="103">
          <cell r="B103" t="str">
            <v> </v>
          </cell>
          <cell r="C103" t="str">
            <v/>
          </cell>
        </row>
        <row r="104">
          <cell r="B104" t="str">
            <v> </v>
          </cell>
          <cell r="C104" t="str">
            <v/>
          </cell>
        </row>
        <row r="105">
          <cell r="B105" t="str">
            <v> </v>
          </cell>
          <cell r="C105" t="str">
            <v/>
          </cell>
        </row>
        <row r="106">
          <cell r="B106" t="str">
            <v> </v>
          </cell>
          <cell r="C106" t="str">
            <v/>
          </cell>
        </row>
        <row r="107">
          <cell r="B107" t="str">
            <v> </v>
          </cell>
          <cell r="C107" t="str">
            <v/>
          </cell>
        </row>
        <row r="108">
          <cell r="B108" t="str">
            <v> </v>
          </cell>
          <cell r="C108" t="str">
            <v/>
          </cell>
        </row>
        <row r="109">
          <cell r="B109" t="str">
            <v> </v>
          </cell>
          <cell r="C109" t="str">
            <v/>
          </cell>
        </row>
        <row r="110">
          <cell r="B110" t="str">
            <v> </v>
          </cell>
          <cell r="C110" t="str">
            <v/>
          </cell>
        </row>
        <row r="111">
          <cell r="B111" t="str">
            <v> </v>
          </cell>
          <cell r="C111" t="str">
            <v/>
          </cell>
        </row>
        <row r="112">
          <cell r="B112" t="str">
            <v> </v>
          </cell>
          <cell r="C112" t="str">
            <v/>
          </cell>
        </row>
        <row r="113">
          <cell r="B113" t="str">
            <v> </v>
          </cell>
          <cell r="C113" t="str">
            <v/>
          </cell>
        </row>
        <row r="114">
          <cell r="B114" t="str">
            <v> </v>
          </cell>
          <cell r="C114" t="str">
            <v/>
          </cell>
        </row>
        <row r="115">
          <cell r="B115" t="str">
            <v> </v>
          </cell>
          <cell r="C115" t="str">
            <v/>
          </cell>
        </row>
        <row r="116">
          <cell r="B116" t="str">
            <v> </v>
          </cell>
          <cell r="C116" t="str">
            <v/>
          </cell>
        </row>
        <row r="117">
          <cell r="B117" t="str">
            <v> </v>
          </cell>
          <cell r="C117" t="str">
            <v/>
          </cell>
        </row>
        <row r="118">
          <cell r="B118" t="str">
            <v> </v>
          </cell>
          <cell r="C118" t="str">
            <v/>
          </cell>
        </row>
        <row r="119">
          <cell r="B119" t="str">
            <v> </v>
          </cell>
          <cell r="C119" t="str">
            <v/>
          </cell>
        </row>
        <row r="120">
          <cell r="B120" t="str">
            <v> </v>
          </cell>
          <cell r="C120" t="str">
            <v/>
          </cell>
        </row>
        <row r="121">
          <cell r="B121" t="str">
            <v> </v>
          </cell>
          <cell r="C121" t="str">
            <v/>
          </cell>
        </row>
        <row r="122">
          <cell r="B122" t="str">
            <v> </v>
          </cell>
          <cell r="C122" t="str">
            <v/>
          </cell>
        </row>
        <row r="123">
          <cell r="B123" t="str">
            <v> </v>
          </cell>
          <cell r="C123" t="str">
            <v/>
          </cell>
        </row>
        <row r="124">
          <cell r="B124" t="str">
            <v> </v>
          </cell>
          <cell r="C124" t="str">
            <v/>
          </cell>
        </row>
        <row r="125">
          <cell r="B125" t="str">
            <v> </v>
          </cell>
          <cell r="C125" t="str">
            <v/>
          </cell>
        </row>
        <row r="126">
          <cell r="B126" t="str">
            <v> </v>
          </cell>
          <cell r="C126" t="str">
            <v/>
          </cell>
        </row>
        <row r="127">
          <cell r="B127" t="str">
            <v> </v>
          </cell>
          <cell r="C127" t="str">
            <v/>
          </cell>
        </row>
        <row r="128">
          <cell r="B128" t="str">
            <v> </v>
          </cell>
          <cell r="C128" t="str">
            <v/>
          </cell>
        </row>
        <row r="129">
          <cell r="B129" t="str">
            <v> </v>
          </cell>
          <cell r="C129" t="str">
            <v/>
          </cell>
        </row>
        <row r="130">
          <cell r="B130" t="str">
            <v> </v>
          </cell>
          <cell r="C130" t="str">
            <v/>
          </cell>
        </row>
        <row r="131">
          <cell r="B131" t="str">
            <v> </v>
          </cell>
          <cell r="C131" t="str">
            <v/>
          </cell>
        </row>
        <row r="132">
          <cell r="B132" t="str">
            <v> </v>
          </cell>
          <cell r="C132" t="str">
            <v/>
          </cell>
        </row>
        <row r="133">
          <cell r="B133" t="str">
            <v> </v>
          </cell>
          <cell r="C133" t="str">
            <v/>
          </cell>
        </row>
        <row r="134">
          <cell r="B134" t="str">
            <v> </v>
          </cell>
          <cell r="C134" t="str">
            <v/>
          </cell>
        </row>
        <row r="135">
          <cell r="B135" t="str">
            <v> </v>
          </cell>
          <cell r="C135" t="str">
            <v/>
          </cell>
        </row>
        <row r="136">
          <cell r="B136" t="str">
            <v> </v>
          </cell>
          <cell r="C136" t="str">
            <v/>
          </cell>
        </row>
        <row r="137">
          <cell r="B137" t="str">
            <v> </v>
          </cell>
          <cell r="C137" t="str">
            <v/>
          </cell>
        </row>
        <row r="138">
          <cell r="B138" t="str">
            <v> </v>
          </cell>
          <cell r="C138" t="str">
            <v/>
          </cell>
        </row>
        <row r="139">
          <cell r="B139" t="str">
            <v> </v>
          </cell>
          <cell r="C139" t="str">
            <v/>
          </cell>
        </row>
        <row r="140">
          <cell r="B140" t="str">
            <v> </v>
          </cell>
          <cell r="C140" t="str">
            <v/>
          </cell>
        </row>
        <row r="141">
          <cell r="B141" t="str">
            <v> </v>
          </cell>
          <cell r="C141" t="str">
            <v/>
          </cell>
        </row>
        <row r="142">
          <cell r="B142" t="str">
            <v> </v>
          </cell>
          <cell r="C142" t="str">
            <v/>
          </cell>
        </row>
        <row r="143">
          <cell r="B143" t="str">
            <v> </v>
          </cell>
          <cell r="C143" t="str">
            <v/>
          </cell>
        </row>
        <row r="144">
          <cell r="B144" t="str">
            <v> </v>
          </cell>
          <cell r="C144" t="str">
            <v/>
          </cell>
        </row>
        <row r="145">
          <cell r="B145" t="str">
            <v> </v>
          </cell>
          <cell r="C145" t="str">
            <v/>
          </cell>
        </row>
        <row r="146">
          <cell r="B146" t="str">
            <v> </v>
          </cell>
          <cell r="C146" t="str">
            <v/>
          </cell>
        </row>
        <row r="147">
          <cell r="B147" t="str">
            <v> </v>
          </cell>
          <cell r="C147" t="str">
            <v/>
          </cell>
        </row>
        <row r="148">
          <cell r="B148" t="str">
            <v> </v>
          </cell>
          <cell r="C148" t="str">
            <v/>
          </cell>
        </row>
        <row r="149">
          <cell r="B149" t="str">
            <v> </v>
          </cell>
          <cell r="C149" t="str">
            <v/>
          </cell>
        </row>
        <row r="150">
          <cell r="B150" t="str">
            <v> </v>
          </cell>
          <cell r="C150" t="str">
            <v/>
          </cell>
        </row>
        <row r="151">
          <cell r="B151" t="str">
            <v> </v>
          </cell>
          <cell r="C151" t="str">
            <v/>
          </cell>
        </row>
        <row r="152">
          <cell r="B152" t="str">
            <v> </v>
          </cell>
          <cell r="C152" t="str">
            <v/>
          </cell>
        </row>
        <row r="153">
          <cell r="B153" t="str">
            <v> </v>
          </cell>
          <cell r="C153" t="str">
            <v/>
          </cell>
        </row>
        <row r="154">
          <cell r="B154" t="str">
            <v> </v>
          </cell>
          <cell r="C154" t="str">
            <v/>
          </cell>
        </row>
        <row r="155">
          <cell r="B155" t="str">
            <v> </v>
          </cell>
          <cell r="C155" t="str">
            <v/>
          </cell>
        </row>
        <row r="156">
          <cell r="B156" t="str">
            <v> </v>
          </cell>
          <cell r="C156" t="str">
            <v/>
          </cell>
        </row>
        <row r="157">
          <cell r="B157" t="str">
            <v> </v>
          </cell>
          <cell r="C157" t="str">
            <v/>
          </cell>
        </row>
        <row r="158">
          <cell r="B158" t="str">
            <v> </v>
          </cell>
          <cell r="C158" t="str">
            <v/>
          </cell>
        </row>
        <row r="159">
          <cell r="B159" t="str">
            <v> </v>
          </cell>
          <cell r="C159" t="str">
            <v/>
          </cell>
        </row>
        <row r="160">
          <cell r="B160" t="str">
            <v> </v>
          </cell>
          <cell r="C160" t="str">
            <v/>
          </cell>
        </row>
        <row r="161">
          <cell r="B161" t="str">
            <v> </v>
          </cell>
          <cell r="C161" t="str">
            <v/>
          </cell>
        </row>
        <row r="162">
          <cell r="B162" t="str">
            <v> </v>
          </cell>
          <cell r="C162" t="str">
            <v/>
          </cell>
        </row>
        <row r="163">
          <cell r="B163" t="str">
            <v> </v>
          </cell>
          <cell r="C163" t="str">
            <v/>
          </cell>
        </row>
        <row r="164">
          <cell r="B164" t="str">
            <v> </v>
          </cell>
          <cell r="C164" t="str">
            <v/>
          </cell>
        </row>
        <row r="165">
          <cell r="B165" t="str">
            <v> </v>
          </cell>
          <cell r="C165" t="str">
            <v/>
          </cell>
        </row>
        <row r="166">
          <cell r="B166" t="str">
            <v> </v>
          </cell>
          <cell r="C166" t="str">
            <v/>
          </cell>
        </row>
        <row r="167">
          <cell r="B167" t="str">
            <v> </v>
          </cell>
          <cell r="C167" t="str">
            <v/>
          </cell>
        </row>
        <row r="168">
          <cell r="B168" t="str">
            <v> </v>
          </cell>
          <cell r="C168" t="str">
            <v/>
          </cell>
        </row>
        <row r="169">
          <cell r="B169" t="str">
            <v> </v>
          </cell>
          <cell r="C169" t="str">
            <v/>
          </cell>
        </row>
        <row r="170">
          <cell r="B170" t="str">
            <v> </v>
          </cell>
          <cell r="C170" t="str">
            <v/>
          </cell>
        </row>
        <row r="171">
          <cell r="B171" t="str">
            <v> </v>
          </cell>
          <cell r="C171" t="str">
            <v/>
          </cell>
        </row>
        <row r="172">
          <cell r="B172" t="str">
            <v> </v>
          </cell>
          <cell r="C172" t="str">
            <v/>
          </cell>
        </row>
        <row r="173">
          <cell r="B173" t="str">
            <v> </v>
          </cell>
          <cell r="C173" t="str">
            <v/>
          </cell>
        </row>
        <row r="174">
          <cell r="B174" t="str">
            <v> </v>
          </cell>
          <cell r="C174" t="str">
            <v/>
          </cell>
        </row>
        <row r="175">
          <cell r="B175" t="str">
            <v> </v>
          </cell>
          <cell r="C175" t="str">
            <v/>
          </cell>
        </row>
        <row r="176">
          <cell r="B176" t="str">
            <v> </v>
          </cell>
          <cell r="C176" t="str">
            <v/>
          </cell>
        </row>
        <row r="177">
          <cell r="B177" t="str">
            <v> </v>
          </cell>
          <cell r="C177" t="str">
            <v/>
          </cell>
        </row>
        <row r="178">
          <cell r="B178" t="str">
            <v> </v>
          </cell>
          <cell r="C178" t="str">
            <v/>
          </cell>
        </row>
        <row r="179">
          <cell r="B179" t="str">
            <v> </v>
          </cell>
          <cell r="C179" t="str">
            <v/>
          </cell>
        </row>
        <row r="180">
          <cell r="B180" t="str">
            <v> </v>
          </cell>
          <cell r="C180" t="str">
            <v/>
          </cell>
        </row>
        <row r="181">
          <cell r="B181" t="str">
            <v> </v>
          </cell>
          <cell r="C181" t="str">
            <v/>
          </cell>
        </row>
        <row r="182">
          <cell r="B182" t="str">
            <v> </v>
          </cell>
          <cell r="C182" t="str">
            <v/>
          </cell>
        </row>
        <row r="183">
          <cell r="B183" t="str">
            <v> </v>
          </cell>
          <cell r="C183" t="str">
            <v/>
          </cell>
        </row>
        <row r="184">
          <cell r="B184" t="str">
            <v> </v>
          </cell>
          <cell r="C184" t="str">
            <v/>
          </cell>
        </row>
        <row r="185">
          <cell r="B185" t="str">
            <v> </v>
          </cell>
          <cell r="C185" t="str">
            <v/>
          </cell>
        </row>
        <row r="186">
          <cell r="B186" t="str">
            <v> </v>
          </cell>
          <cell r="C186" t="str">
            <v/>
          </cell>
        </row>
        <row r="187">
          <cell r="B187" t="str">
            <v> </v>
          </cell>
          <cell r="C187" t="str">
            <v/>
          </cell>
        </row>
        <row r="188">
          <cell r="B188" t="str">
            <v> </v>
          </cell>
          <cell r="C188" t="str">
            <v/>
          </cell>
        </row>
        <row r="189">
          <cell r="B189" t="str">
            <v> </v>
          </cell>
          <cell r="C189" t="str">
            <v/>
          </cell>
        </row>
        <row r="190">
          <cell r="B190" t="str">
            <v> </v>
          </cell>
          <cell r="C190" t="str">
            <v/>
          </cell>
        </row>
        <row r="191">
          <cell r="B191" t="str">
            <v> </v>
          </cell>
          <cell r="C191" t="str">
            <v/>
          </cell>
        </row>
        <row r="192">
          <cell r="B192" t="str">
            <v> </v>
          </cell>
          <cell r="C192" t="str">
            <v/>
          </cell>
        </row>
        <row r="193">
          <cell r="B193" t="str">
            <v> </v>
          </cell>
          <cell r="C193" t="str">
            <v/>
          </cell>
        </row>
        <row r="194">
          <cell r="B194" t="str">
            <v> </v>
          </cell>
          <cell r="C194" t="str">
            <v/>
          </cell>
        </row>
        <row r="195">
          <cell r="B195" t="str">
            <v> </v>
          </cell>
          <cell r="C195" t="str">
            <v/>
          </cell>
        </row>
        <row r="196">
          <cell r="B196" t="str">
            <v> </v>
          </cell>
          <cell r="C196" t="str">
            <v/>
          </cell>
        </row>
        <row r="197">
          <cell r="B197" t="str">
            <v> </v>
          </cell>
          <cell r="C197" t="str">
            <v/>
          </cell>
        </row>
        <row r="198">
          <cell r="B198" t="str">
            <v> </v>
          </cell>
          <cell r="C198" t="str">
            <v/>
          </cell>
        </row>
        <row r="199">
          <cell r="B199" t="str">
            <v> </v>
          </cell>
          <cell r="C199" t="str">
            <v/>
          </cell>
        </row>
        <row r="200">
          <cell r="B200" t="str">
            <v> </v>
          </cell>
          <cell r="C200" t="str">
            <v/>
          </cell>
        </row>
        <row r="201">
          <cell r="B201" t="str">
            <v> </v>
          </cell>
          <cell r="C201" t="str">
            <v/>
          </cell>
        </row>
        <row r="202">
          <cell r="B202" t="str">
            <v> </v>
          </cell>
          <cell r="C202" t="str">
            <v/>
          </cell>
        </row>
        <row r="203">
          <cell r="B203" t="str">
            <v> </v>
          </cell>
          <cell r="C203" t="str">
            <v/>
          </cell>
        </row>
        <row r="204">
          <cell r="B204" t="str">
            <v> </v>
          </cell>
          <cell r="C204" t="str">
            <v/>
          </cell>
        </row>
        <row r="205">
          <cell r="B205" t="str">
            <v> </v>
          </cell>
          <cell r="C205" t="str">
            <v/>
          </cell>
        </row>
        <row r="206">
          <cell r="B206" t="str">
            <v> </v>
          </cell>
          <cell r="C206" t="str">
            <v/>
          </cell>
        </row>
        <row r="207">
          <cell r="B207" t="str">
            <v> </v>
          </cell>
          <cell r="C207" t="str">
            <v/>
          </cell>
        </row>
        <row r="208">
          <cell r="B208" t="str">
            <v> </v>
          </cell>
          <cell r="C208" t="str">
            <v/>
          </cell>
        </row>
        <row r="209">
          <cell r="B209" t="str">
            <v> </v>
          </cell>
          <cell r="C209" t="str">
            <v/>
          </cell>
        </row>
        <row r="210">
          <cell r="B210" t="str">
            <v> </v>
          </cell>
          <cell r="C210" t="str">
            <v/>
          </cell>
        </row>
        <row r="211">
          <cell r="B211" t="str">
            <v> </v>
          </cell>
          <cell r="C211" t="str">
            <v/>
          </cell>
        </row>
        <row r="212">
          <cell r="B212" t="str">
            <v> </v>
          </cell>
          <cell r="C212" t="str">
            <v/>
          </cell>
        </row>
        <row r="213">
          <cell r="B213" t="str">
            <v> </v>
          </cell>
          <cell r="C213" t="str">
            <v/>
          </cell>
        </row>
        <row r="214">
          <cell r="B214" t="str">
            <v> </v>
          </cell>
          <cell r="C214" t="str">
            <v/>
          </cell>
        </row>
        <row r="215">
          <cell r="B215" t="str">
            <v> </v>
          </cell>
          <cell r="C215" t="str">
            <v/>
          </cell>
        </row>
        <row r="216">
          <cell r="B216" t="str">
            <v> </v>
          </cell>
          <cell r="C216" t="str">
            <v/>
          </cell>
        </row>
        <row r="217">
          <cell r="B217" t="str">
            <v> </v>
          </cell>
          <cell r="C217" t="str">
            <v/>
          </cell>
        </row>
        <row r="218">
          <cell r="B218" t="str">
            <v> </v>
          </cell>
          <cell r="C218" t="str">
            <v/>
          </cell>
        </row>
        <row r="219">
          <cell r="B219" t="str">
            <v> </v>
          </cell>
          <cell r="C219" t="str">
            <v/>
          </cell>
        </row>
        <row r="220">
          <cell r="B220" t="str">
            <v> </v>
          </cell>
          <cell r="C220" t="str">
            <v/>
          </cell>
        </row>
        <row r="221">
          <cell r="B221" t="str">
            <v> </v>
          </cell>
          <cell r="C221" t="str">
            <v/>
          </cell>
        </row>
        <row r="222">
          <cell r="B222" t="str">
            <v> </v>
          </cell>
          <cell r="C222" t="str">
            <v/>
          </cell>
        </row>
        <row r="223">
          <cell r="B223" t="str">
            <v> </v>
          </cell>
          <cell r="C223" t="str">
            <v/>
          </cell>
        </row>
        <row r="224">
          <cell r="B224" t="str">
            <v> </v>
          </cell>
          <cell r="C224" t="str">
            <v/>
          </cell>
        </row>
        <row r="225">
          <cell r="B225" t="str">
            <v> </v>
          </cell>
          <cell r="C225" t="str">
            <v/>
          </cell>
        </row>
        <row r="226">
          <cell r="B226" t="str">
            <v> </v>
          </cell>
          <cell r="C226" t="str">
            <v/>
          </cell>
        </row>
        <row r="227">
          <cell r="B227" t="str">
            <v> </v>
          </cell>
          <cell r="C227" t="str">
            <v/>
          </cell>
        </row>
        <row r="228">
          <cell r="B228" t="str">
            <v> </v>
          </cell>
          <cell r="C228" t="str">
            <v/>
          </cell>
        </row>
        <row r="229">
          <cell r="B229" t="str">
            <v> </v>
          </cell>
          <cell r="C229" t="str">
            <v/>
          </cell>
        </row>
        <row r="230">
          <cell r="B230" t="str">
            <v> </v>
          </cell>
          <cell r="C230" t="str">
            <v/>
          </cell>
        </row>
        <row r="231">
          <cell r="B231" t="str">
            <v> </v>
          </cell>
          <cell r="C231" t="str">
            <v/>
          </cell>
        </row>
        <row r="232">
          <cell r="B232" t="str">
            <v> </v>
          </cell>
          <cell r="C232" t="str">
            <v/>
          </cell>
        </row>
        <row r="233">
          <cell r="B233" t="str">
            <v> </v>
          </cell>
          <cell r="C233" t="str">
            <v/>
          </cell>
        </row>
        <row r="234">
          <cell r="B234" t="str">
            <v> </v>
          </cell>
          <cell r="C234" t="str">
            <v/>
          </cell>
        </row>
        <row r="235">
          <cell r="B235" t="str">
            <v> </v>
          </cell>
          <cell r="C235" t="str">
            <v/>
          </cell>
        </row>
        <row r="236">
          <cell r="B236" t="str">
            <v> </v>
          </cell>
          <cell r="C236" t="str">
            <v/>
          </cell>
        </row>
        <row r="237">
          <cell r="B237" t="str">
            <v> </v>
          </cell>
          <cell r="C237" t="str">
            <v/>
          </cell>
        </row>
        <row r="238">
          <cell r="B238" t="str">
            <v> </v>
          </cell>
          <cell r="C238" t="str">
            <v/>
          </cell>
        </row>
        <row r="239">
          <cell r="B239" t="str">
            <v> </v>
          </cell>
          <cell r="C239" t="str">
            <v/>
          </cell>
        </row>
        <row r="240">
          <cell r="B240" t="str">
            <v> </v>
          </cell>
          <cell r="C240" t="str">
            <v/>
          </cell>
        </row>
        <row r="241">
          <cell r="B241" t="str">
            <v> </v>
          </cell>
          <cell r="C241" t="str">
            <v/>
          </cell>
        </row>
        <row r="242">
          <cell r="B242" t="str">
            <v> </v>
          </cell>
          <cell r="C242" t="str">
            <v/>
          </cell>
        </row>
        <row r="243">
          <cell r="B243" t="str">
            <v> </v>
          </cell>
          <cell r="C243" t="str">
            <v/>
          </cell>
        </row>
        <row r="244">
          <cell r="B244" t="str">
            <v> </v>
          </cell>
          <cell r="C24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zoomScale="75" zoomScaleNormal="75" zoomScalePageLayoutView="0" workbookViewId="0" topLeftCell="A1">
      <selection activeCell="I45" sqref="I45"/>
    </sheetView>
  </sheetViews>
  <sheetFormatPr defaultColWidth="9.140625" defaultRowHeight="19.5" customHeight="1"/>
  <cols>
    <col min="1" max="1" width="5.8515625" style="78" customWidth="1"/>
    <col min="2" max="2" width="4.8515625" style="138" customWidth="1"/>
    <col min="3" max="3" width="28.28125" style="78" customWidth="1"/>
    <col min="4" max="4" width="14.57421875" style="78" customWidth="1"/>
    <col min="5" max="5" width="10.7109375" style="138" customWidth="1"/>
    <col min="6" max="6" width="9.57421875" style="138" customWidth="1"/>
    <col min="7" max="8" width="9.7109375" style="138" customWidth="1"/>
    <col min="9" max="9" width="11.421875" style="78" customWidth="1"/>
    <col min="10" max="10" width="9.7109375" style="78" customWidth="1"/>
    <col min="11" max="11" width="9.57421875" style="78" customWidth="1"/>
    <col min="12" max="12" width="9.7109375" style="138" customWidth="1"/>
    <col min="13" max="13" width="9.140625" style="78" customWidth="1"/>
    <col min="14" max="14" width="9.140625" style="138" customWidth="1"/>
    <col min="15" max="15" width="9.00390625" style="78" hidden="1" customWidth="1"/>
    <col min="16" max="20" width="9.140625" style="78" hidden="1" customWidth="1"/>
    <col min="21" max="21" width="9.140625" style="138" customWidth="1"/>
    <col min="22" max="16384" width="9.140625" style="78" customWidth="1"/>
  </cols>
  <sheetData>
    <row r="1" spans="2:16" ht="19.5" customHeight="1">
      <c r="B1" s="79"/>
      <c r="C1" s="80" t="s">
        <v>0</v>
      </c>
      <c r="D1" s="412" t="str">
        <f>IF(Nimet!C1="","",Nimet!C1)</f>
        <v>Acon GP</v>
      </c>
      <c r="E1" s="413"/>
      <c r="F1" s="79"/>
      <c r="G1" s="79"/>
      <c r="H1" s="79"/>
      <c r="I1" s="81"/>
      <c r="J1" s="81"/>
      <c r="K1" s="81"/>
      <c r="L1" s="82"/>
      <c r="M1" s="81"/>
      <c r="N1" s="82"/>
      <c r="O1" s="81"/>
      <c r="P1" s="81"/>
    </row>
    <row r="2" spans="2:16" ht="19.5" customHeight="1">
      <c r="B2" s="82"/>
      <c r="C2" s="83" t="s">
        <v>1</v>
      </c>
      <c r="D2" s="412" t="s">
        <v>207</v>
      </c>
      <c r="E2" s="413"/>
      <c r="F2" s="84"/>
      <c r="G2" s="84"/>
      <c r="H2" s="84"/>
      <c r="I2" s="85"/>
      <c r="J2" s="81"/>
      <c r="K2" s="81"/>
      <c r="L2" s="82"/>
      <c r="M2" s="81"/>
      <c r="N2" s="82"/>
      <c r="O2" s="81"/>
      <c r="P2" s="81"/>
    </row>
    <row r="3" spans="2:16" ht="19.5" customHeight="1">
      <c r="B3" s="82"/>
      <c r="C3" s="83" t="s">
        <v>2</v>
      </c>
      <c r="D3" s="414" t="s">
        <v>220</v>
      </c>
      <c r="E3" s="375"/>
      <c r="F3" s="86"/>
      <c r="G3" s="86"/>
      <c r="H3" s="86"/>
      <c r="I3" s="85"/>
      <c r="J3" s="81"/>
      <c r="K3" s="81"/>
      <c r="L3" s="82"/>
      <c r="M3" s="81"/>
      <c r="N3" s="82"/>
      <c r="O3" s="81"/>
      <c r="P3" s="81"/>
    </row>
    <row r="4" spans="2:16" ht="19.5" customHeight="1">
      <c r="B4" s="82"/>
      <c r="C4" s="83"/>
      <c r="D4" s="275"/>
      <c r="E4" s="276"/>
      <c r="F4" s="86"/>
      <c r="G4" s="86"/>
      <c r="H4" s="86"/>
      <c r="I4" s="85"/>
      <c r="J4" s="81"/>
      <c r="K4" s="81"/>
      <c r="L4" s="82"/>
      <c r="M4" s="81"/>
      <c r="N4" s="82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109</v>
      </c>
      <c r="M7" s="81"/>
      <c r="N7" s="81"/>
    </row>
    <row r="8" spans="1:14" ht="19.5" customHeight="1">
      <c r="A8" s="56">
        <v>70</v>
      </c>
      <c r="B8" s="94">
        <v>1</v>
      </c>
      <c r="C8" s="194" t="str">
        <f>IF(A8="","",INDEX(Nimet!$B$6:$B$244,A8))</f>
        <v>Severi Salminen</v>
      </c>
      <c r="D8" s="96" t="str">
        <f>IF(A8="","",INDEX(Nimet!$C$6:$C$244,A8))</f>
        <v>OPT-86</v>
      </c>
      <c r="E8" s="70"/>
      <c r="F8" s="71" t="str">
        <f>+T17</f>
        <v>0-0</v>
      </c>
      <c r="G8" s="71" t="str">
        <f>+T13</f>
        <v>0-0</v>
      </c>
      <c r="H8" s="71" t="str">
        <f>+T15</f>
        <v>0-0</v>
      </c>
      <c r="I8" s="72" t="str">
        <f>+CONCATENATE(LEFT(F8)+LEFT(G8)+LEFT(H8),"-",RIGHT(F8)+RIGHT(G8)+RIGHT(H8))</f>
        <v>0-0</v>
      </c>
      <c r="J8" s="97">
        <f>+IF(VALUE(LEFT(F8))&gt;VALUE(RIGHT(F8)),1,0)+IF(VALUE(LEFT(G8))&gt;VALUE(RIGHT(G8)),1,0)+IF(VALUE(LEFT(H8))&gt;VALUE(RIGHT(H8)),1,0)</f>
        <v>0</v>
      </c>
      <c r="K8" s="98"/>
      <c r="L8" s="247"/>
      <c r="M8" s="99"/>
      <c r="N8" s="100"/>
    </row>
    <row r="9" spans="1:14" ht="19.5" customHeight="1" thickBot="1">
      <c r="A9" s="56">
        <v>73</v>
      </c>
      <c r="B9" s="101">
        <v>2</v>
      </c>
      <c r="C9" s="193" t="str">
        <f>IF(A9="","",INDEX(Nimet!$B$6:$B$244,A9))</f>
        <v>Jere Vihelä</v>
      </c>
      <c r="D9" s="103" t="str">
        <f>IF(A9="","",INDEX(Nimet!$C$6:$C$244,A9))</f>
        <v>OPT-86</v>
      </c>
      <c r="E9" s="104" t="str">
        <f>+CONCATENATE(RIGHT(F8),"-",LEFT(F8))</f>
        <v>0-0</v>
      </c>
      <c r="F9" s="105"/>
      <c r="G9" s="106" t="str">
        <f>+T16</f>
        <v>0-0</v>
      </c>
      <c r="H9" s="106" t="str">
        <f>+T14</f>
        <v>0-0</v>
      </c>
      <c r="I9" s="107" t="str">
        <f>+CONCATENATE(LEFT(E9)+LEFT(G9)+LEFT(H9),"-",RIGHT(E9)+RIGHT(G9)+RIGHT(H9))</f>
        <v>0-0</v>
      </c>
      <c r="J9" s="108">
        <f>+IF(VALUE(LEFT(E9))&gt;VALUE(RIGHT(E9)),1,0)+IF(VALUE(LEFT(G9))&gt;VALUE(RIGHT(G9)),1,0)+IF(VALUE(LEFT(H9))&gt;VALUE(RIGHT(H9)),1,0)</f>
        <v>0</v>
      </c>
      <c r="K9" s="109"/>
      <c r="L9" s="248"/>
      <c r="M9" s="99"/>
      <c r="N9" s="100"/>
    </row>
    <row r="10" spans="1:14" ht="19.5" customHeight="1">
      <c r="A10" s="56">
        <v>1</v>
      </c>
      <c r="B10" s="94">
        <v>3</v>
      </c>
      <c r="C10" s="95" t="str">
        <f>IF(A10="","",INDEX(Nimet!$B$6:$B$244,A10))</f>
        <v>Jani Annunen</v>
      </c>
      <c r="D10" s="96" t="str">
        <f>IF(A10="","",INDEX(Nimet!$C$6:$C$244,A10))</f>
        <v>YNM</v>
      </c>
      <c r="E10" s="110" t="str">
        <f>+CONCATENATE(RIGHT(G8),"-",LEFT(G8))</f>
        <v>0-0</v>
      </c>
      <c r="F10" s="106" t="str">
        <f>+CONCATENATE(RIGHT(G9),"-",LEFT(G9))</f>
        <v>0-0</v>
      </c>
      <c r="G10" s="111"/>
      <c r="H10" s="106" t="str">
        <f>+T18</f>
        <v>0-0</v>
      </c>
      <c r="I10" s="107" t="str">
        <f>+CONCATENATE(LEFT(E10)+LEFT(F10)+LEFT(H10),"-",RIGHT(E10)+RIGHT(F10)+RIGHT(H10))</f>
        <v>0-0</v>
      </c>
      <c r="J10" s="112">
        <f>+IF(VALUE(LEFT(F10))&gt;VALUE(RIGHT(F10)),1,0)+IF(VALUE(LEFT(E10))&gt;VALUE(RIGHT(E10)),1,0)+IF(VALUE(LEFT(H10))&gt;VALUE(RIGHT(H10)),1,0)</f>
        <v>0</v>
      </c>
      <c r="K10" s="109"/>
      <c r="L10" s="248"/>
      <c r="M10" s="99"/>
      <c r="N10" s="113"/>
    </row>
    <row r="11" spans="1:14" ht="19.5" customHeight="1" thickBot="1">
      <c r="A11" s="56">
        <v>5</v>
      </c>
      <c r="B11" s="101">
        <v>4</v>
      </c>
      <c r="C11" s="102" t="str">
        <f>IF(A11="","",INDEX(Nimet!$B$6:$B$244,A11))</f>
        <v>Ida Ranta</v>
      </c>
      <c r="D11" s="103" t="str">
        <f>IF(A11="","",INDEX(Nimet!$C$6:$C$244,A11))</f>
        <v>YNM</v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9"/>
      <c r="M11" s="99"/>
      <c r="N11" s="113"/>
    </row>
    <row r="12" spans="2:2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316" t="s">
        <v>219</v>
      </c>
    </row>
    <row r="13" spans="2:21" ht="19.5" customHeight="1">
      <c r="B13" s="140" t="s">
        <v>32</v>
      </c>
      <c r="C13" s="141" t="str">
        <f>+C8</f>
        <v>Severi Salminen</v>
      </c>
      <c r="D13" s="142" t="str">
        <f>+D8</f>
        <v>OPT-86</v>
      </c>
      <c r="E13" s="143" t="s">
        <v>13</v>
      </c>
      <c r="F13" s="408" t="str">
        <f>+C10</f>
        <v>Jani Annunen</v>
      </c>
      <c r="G13" s="409"/>
      <c r="H13" s="409"/>
      <c r="I13" s="141" t="str">
        <f>+D10</f>
        <v>YNM</v>
      </c>
      <c r="J13" s="357"/>
      <c r="K13" s="357"/>
      <c r="L13" s="358"/>
      <c r="M13" s="358"/>
      <c r="N13" s="358"/>
      <c r="O13" s="124">
        <f aca="true" t="shared" si="0" ref="O13:S18">IF(ISTEXT(J13),IF(VALUE(SUBSTITUTE(LEFT(J13,2),"-",",0"))&gt;VALUE(SUBSTITUTE(RIGHT(J13,2),"-","")),1,0.1),0.01)</f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0-0</v>
      </c>
      <c r="U13" s="138">
        <v>4</v>
      </c>
    </row>
    <row r="14" spans="2:23" ht="19.5" customHeight="1">
      <c r="B14" s="126" t="s">
        <v>33</v>
      </c>
      <c r="C14" s="127" t="str">
        <f>+C9</f>
        <v>Jere Vihelä</v>
      </c>
      <c r="D14" s="128" t="str">
        <f>+D9</f>
        <v>OPT-86</v>
      </c>
      <c r="E14" s="82" t="s">
        <v>13</v>
      </c>
      <c r="F14" s="406" t="str">
        <f>+C11</f>
        <v>Ida Ranta</v>
      </c>
      <c r="G14" s="407"/>
      <c r="H14" s="407"/>
      <c r="I14" s="127" t="str">
        <f>+D11</f>
        <v>YNM</v>
      </c>
      <c r="J14" s="359"/>
      <c r="K14" s="359"/>
      <c r="L14" s="360"/>
      <c r="M14" s="360"/>
      <c r="N14" s="360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U14" s="138">
        <v>3</v>
      </c>
      <c r="W14" s="290"/>
    </row>
    <row r="15" spans="2:21" ht="19.5" customHeight="1">
      <c r="B15" s="140" t="s">
        <v>34</v>
      </c>
      <c r="C15" s="141" t="str">
        <f>+C8</f>
        <v>Severi Salminen</v>
      </c>
      <c r="D15" s="142" t="str">
        <f>+D8</f>
        <v>OPT-86</v>
      </c>
      <c r="E15" s="143" t="s">
        <v>13</v>
      </c>
      <c r="F15" s="408" t="str">
        <f>+C11</f>
        <v>Ida Ranta</v>
      </c>
      <c r="G15" s="409"/>
      <c r="H15" s="409"/>
      <c r="I15" s="141" t="str">
        <f>+D11</f>
        <v>YNM</v>
      </c>
      <c r="J15" s="357"/>
      <c r="K15" s="357"/>
      <c r="L15" s="358"/>
      <c r="M15" s="358"/>
      <c r="N15" s="358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  <c r="U15" s="138">
        <v>2</v>
      </c>
    </row>
    <row r="16" spans="2:21" ht="19.5" customHeight="1">
      <c r="B16" s="129" t="s">
        <v>35</v>
      </c>
      <c r="C16" s="130" t="str">
        <f>+C9</f>
        <v>Jere Vihelä</v>
      </c>
      <c r="D16" s="131" t="str">
        <f>+D9</f>
        <v>OPT-86</v>
      </c>
      <c r="E16" s="132" t="s">
        <v>13</v>
      </c>
      <c r="F16" s="410" t="str">
        <f>+C10</f>
        <v>Jani Annunen</v>
      </c>
      <c r="G16" s="411"/>
      <c r="H16" s="411"/>
      <c r="I16" s="130" t="str">
        <f>+D10</f>
        <v>YNM</v>
      </c>
      <c r="J16" s="359"/>
      <c r="K16" s="359"/>
      <c r="L16" s="360"/>
      <c r="M16" s="360"/>
      <c r="N16" s="360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  <c r="U16" s="138">
        <v>1</v>
      </c>
    </row>
    <row r="17" spans="2:21" ht="19.5" customHeight="1">
      <c r="B17" s="140" t="s">
        <v>36</v>
      </c>
      <c r="C17" s="141" t="str">
        <f>+C8</f>
        <v>Severi Salminen</v>
      </c>
      <c r="D17" s="142" t="str">
        <f>+D8</f>
        <v>OPT-86</v>
      </c>
      <c r="E17" s="143" t="s">
        <v>13</v>
      </c>
      <c r="F17" s="408" t="str">
        <f>+C9</f>
        <v>Jere Vihelä</v>
      </c>
      <c r="G17" s="409"/>
      <c r="H17" s="409"/>
      <c r="I17" s="141" t="str">
        <f>+D9</f>
        <v>OPT-86</v>
      </c>
      <c r="J17" s="357"/>
      <c r="K17" s="357"/>
      <c r="L17" s="358"/>
      <c r="M17" s="358"/>
      <c r="N17" s="358"/>
      <c r="O17" s="124">
        <f t="shared" si="0"/>
        <v>0.01</v>
      </c>
      <c r="P17" s="124">
        <f t="shared" si="0"/>
        <v>0.01</v>
      </c>
      <c r="Q17" s="124">
        <f t="shared" si="0"/>
        <v>0.01</v>
      </c>
      <c r="R17" s="124">
        <f t="shared" si="0"/>
        <v>0.01</v>
      </c>
      <c r="S17" s="124">
        <f t="shared" si="0"/>
        <v>0.01</v>
      </c>
      <c r="T17" s="125" t="str">
        <f t="shared" si="1"/>
        <v>0-0</v>
      </c>
      <c r="U17" s="138">
        <v>4</v>
      </c>
    </row>
    <row r="18" spans="2:21" ht="19.5" customHeight="1">
      <c r="B18" s="129" t="s">
        <v>37</v>
      </c>
      <c r="C18" s="130" t="str">
        <f>+C10</f>
        <v>Jani Annunen</v>
      </c>
      <c r="D18" s="131" t="str">
        <f>+D10</f>
        <v>YNM</v>
      </c>
      <c r="E18" s="132" t="s">
        <v>13</v>
      </c>
      <c r="F18" s="410" t="str">
        <f>+C11</f>
        <v>Ida Ranta</v>
      </c>
      <c r="G18" s="411"/>
      <c r="H18" s="411"/>
      <c r="I18" s="130" t="str">
        <f>+D11</f>
        <v>YNM</v>
      </c>
      <c r="J18" s="359"/>
      <c r="K18" s="359"/>
      <c r="L18" s="360"/>
      <c r="M18" s="360"/>
      <c r="N18" s="360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  <c r="U18" s="138">
        <v>2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109</v>
      </c>
      <c r="M21" s="81"/>
      <c r="N21" s="81"/>
    </row>
    <row r="22" spans="1:14" ht="19.5" customHeight="1">
      <c r="A22" s="56">
        <v>74</v>
      </c>
      <c r="B22" s="94">
        <v>1</v>
      </c>
      <c r="C22" s="95" t="str">
        <f>IF(A22="","",INDEX(Nimet!$B$6:$B$244,A22))</f>
        <v>Tuomas Kvist</v>
      </c>
      <c r="D22" s="96" t="str">
        <f>IF(A22="","",INDEX(Nimet!$C$6:$C$244,A22))</f>
        <v>OPT-86</v>
      </c>
      <c r="E22" s="70"/>
      <c r="F22" s="71" t="str">
        <f>+T31</f>
        <v>0-0</v>
      </c>
      <c r="G22" s="71" t="str">
        <f>+T27</f>
        <v>0-0</v>
      </c>
      <c r="H22" s="71" t="str">
        <f>+T29</f>
        <v>0-0</v>
      </c>
      <c r="I22" s="72" t="str">
        <f>+CONCATENATE(LEFT(F22)+LEFT(G22)+LEFT(H22),"-",RIGHT(F22)+RIGHT(G22)+RIGHT(H22))</f>
        <v>0-0</v>
      </c>
      <c r="J22" s="97">
        <f>+IF(VALUE(LEFT(F22))&gt;VALUE(RIGHT(F22)),1,0)+IF(VALUE(LEFT(G22))&gt;VALUE(RIGHT(G22)),1,0)+IF(VALUE(LEFT(H22))&gt;VALUE(RIGHT(H22)),1,0)</f>
        <v>0</v>
      </c>
      <c r="K22" s="98"/>
      <c r="L22" s="247"/>
      <c r="M22" s="99"/>
      <c r="N22" s="100"/>
    </row>
    <row r="23" spans="1:14" ht="19.5" customHeight="1" thickBot="1">
      <c r="A23" s="56">
        <v>71</v>
      </c>
      <c r="B23" s="101">
        <v>2</v>
      </c>
      <c r="C23" s="102" t="str">
        <f>IF(A23="","",INDEX(Nimet!$B$6:$B$244,A23))</f>
        <v>Valtteri Salminen</v>
      </c>
      <c r="D23" s="103" t="str">
        <f>IF(A23="","",INDEX(Nimet!$C$6:$C$244,A23))</f>
        <v>OPT-86</v>
      </c>
      <c r="E23" s="104" t="str">
        <f>+CONCATENATE(RIGHT(F22),"-",LEFT(F22))</f>
        <v>0-0</v>
      </c>
      <c r="F23" s="105"/>
      <c r="G23" s="106" t="str">
        <f>+T30</f>
        <v>0-0</v>
      </c>
      <c r="H23" s="106" t="str">
        <f>+T28</f>
        <v>0-0</v>
      </c>
      <c r="I23" s="107" t="str">
        <f>+CONCATENATE(LEFT(E23)+LEFT(G23)+LEFT(H23),"-",RIGHT(E23)+RIGHT(G23)+RIGHT(H23))</f>
        <v>0-0</v>
      </c>
      <c r="J23" s="108">
        <f>+IF(VALUE(LEFT(E23))&gt;VALUE(RIGHT(E23)),1,0)+IF(VALUE(LEFT(G23))&gt;VALUE(RIGHT(G23)),1,0)+IF(VALUE(LEFT(H23))&gt;VALUE(RIGHT(H23)),1,0)</f>
        <v>0</v>
      </c>
      <c r="K23" s="109"/>
      <c r="L23" s="248"/>
      <c r="M23" s="99"/>
      <c r="N23" s="100"/>
    </row>
    <row r="24" spans="1:14" ht="19.5" customHeight="1">
      <c r="A24" s="56">
        <v>4</v>
      </c>
      <c r="B24" s="94">
        <v>3</v>
      </c>
      <c r="C24" s="95" t="str">
        <f>IF(A24="","",INDEX(Nimet!$B$6:$B$244,A24))</f>
        <v>Olli Marttila-Tornio</v>
      </c>
      <c r="D24" s="96" t="str">
        <f>IF(A24="","",INDEX(Nimet!$C$6:$C$244,A24))</f>
        <v>YNM</v>
      </c>
      <c r="E24" s="110" t="str">
        <f>+CONCATENATE(RIGHT(G22),"-",LEFT(G22))</f>
        <v>0-0</v>
      </c>
      <c r="F24" s="106" t="str">
        <f>+CONCATENATE(RIGHT(G23),"-",LEFT(G23))</f>
        <v>0-0</v>
      </c>
      <c r="G24" s="111"/>
      <c r="H24" s="106" t="str">
        <f>+T32</f>
        <v>0-0</v>
      </c>
      <c r="I24" s="107" t="str">
        <f>+CONCATENATE(LEFT(E24)+LEFT(F24)+LEFT(H24),"-",RIGHT(E24)+RIGHT(F24)+RIGHT(H24))</f>
        <v>0-0</v>
      </c>
      <c r="J24" s="112">
        <f>+IF(VALUE(LEFT(F24))&gt;VALUE(RIGHT(F24)),1,0)+IF(VALUE(LEFT(E24))&gt;VALUE(RIGHT(E24)),1,0)+IF(VALUE(LEFT(H24))&gt;VALUE(RIGHT(H24)),1,0)</f>
        <v>0</v>
      </c>
      <c r="K24" s="109"/>
      <c r="L24" s="248"/>
      <c r="M24" s="99"/>
      <c r="N24" s="113"/>
    </row>
    <row r="25" spans="1:14" ht="19.5" customHeight="1" thickBot="1">
      <c r="A25" s="56">
        <v>7</v>
      </c>
      <c r="B25" s="101">
        <v>4</v>
      </c>
      <c r="C25" s="102" t="str">
        <f>IF(A25="","",INDEX(Nimet!$B$6:$B$244,A25))</f>
        <v>Joni Annunen</v>
      </c>
      <c r="D25" s="103" t="str">
        <f>IF(A25="","",INDEX(Nimet!$C$6:$C$244,A25))</f>
        <v>YNM</v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/>
      <c r="L25" s="249"/>
      <c r="M25" s="99"/>
      <c r="N25" s="113"/>
    </row>
    <row r="26" spans="2:2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16" t="s">
        <v>219</v>
      </c>
    </row>
    <row r="27" spans="2:21" ht="19.5" customHeight="1">
      <c r="B27" s="140" t="s">
        <v>32</v>
      </c>
      <c r="C27" s="141" t="str">
        <f>C22</f>
        <v>Tuomas Kvist</v>
      </c>
      <c r="D27" s="142" t="str">
        <f>+D22</f>
        <v>OPT-86</v>
      </c>
      <c r="E27" s="143" t="s">
        <v>13</v>
      </c>
      <c r="F27" s="408" t="str">
        <f>+C24</f>
        <v>Olli Marttila-Tornio</v>
      </c>
      <c r="G27" s="409"/>
      <c r="H27" s="409"/>
      <c r="I27" s="141" t="str">
        <f>+D24</f>
        <v>YNM</v>
      </c>
      <c r="J27" s="357"/>
      <c r="K27" s="357"/>
      <c r="L27" s="358"/>
      <c r="M27" s="358"/>
      <c r="N27" s="358"/>
      <c r="O27" s="124">
        <f aca="true" t="shared" si="2" ref="O27:S32">IF(ISTEXT(J27),IF(VALUE(SUBSTITUTE(LEFT(J27,2),"-",",0"))&gt;VALUE(SUBSTITUTE(RIGHT(J27,2),"-","")),1,0.1),0.01)</f>
        <v>0.01</v>
      </c>
      <c r="P27" s="124">
        <f t="shared" si="2"/>
        <v>0.01</v>
      </c>
      <c r="Q27" s="124">
        <f t="shared" si="2"/>
        <v>0.01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0-0</v>
      </c>
      <c r="U27" s="138">
        <v>4</v>
      </c>
    </row>
    <row r="28" spans="2:21" ht="19.5" customHeight="1">
      <c r="B28" s="126" t="s">
        <v>33</v>
      </c>
      <c r="C28" s="127" t="str">
        <f>+C23</f>
        <v>Valtteri Salminen</v>
      </c>
      <c r="D28" s="128" t="str">
        <f>+D23</f>
        <v>OPT-86</v>
      </c>
      <c r="E28" s="82" t="s">
        <v>13</v>
      </c>
      <c r="F28" s="406" t="str">
        <f>+C25</f>
        <v>Joni Annunen</v>
      </c>
      <c r="G28" s="407"/>
      <c r="H28" s="407"/>
      <c r="I28" s="127" t="str">
        <f>+D25</f>
        <v>YNM</v>
      </c>
      <c r="J28" s="359"/>
      <c r="K28" s="359"/>
      <c r="L28" s="360"/>
      <c r="M28" s="360"/>
      <c r="N28" s="360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  <c r="U28" s="138">
        <v>3</v>
      </c>
    </row>
    <row r="29" spans="2:21" ht="19.5" customHeight="1">
      <c r="B29" s="140" t="s">
        <v>34</v>
      </c>
      <c r="C29" s="141" t="str">
        <f>+C22</f>
        <v>Tuomas Kvist</v>
      </c>
      <c r="D29" s="142" t="str">
        <f>+D22</f>
        <v>OPT-86</v>
      </c>
      <c r="E29" s="143" t="s">
        <v>13</v>
      </c>
      <c r="F29" s="408" t="str">
        <f>+C25</f>
        <v>Joni Annunen</v>
      </c>
      <c r="G29" s="409"/>
      <c r="H29" s="409"/>
      <c r="I29" s="141" t="str">
        <f>+D25</f>
        <v>YNM</v>
      </c>
      <c r="J29" s="357"/>
      <c r="K29" s="357"/>
      <c r="L29" s="358"/>
      <c r="M29" s="358"/>
      <c r="N29" s="358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  <c r="U29" s="138">
        <v>2</v>
      </c>
    </row>
    <row r="30" spans="2:21" ht="19.5" customHeight="1">
      <c r="B30" s="129" t="s">
        <v>35</v>
      </c>
      <c r="C30" s="130" t="str">
        <f>+C23</f>
        <v>Valtteri Salminen</v>
      </c>
      <c r="D30" s="131" t="str">
        <f>+D23</f>
        <v>OPT-86</v>
      </c>
      <c r="E30" s="132" t="s">
        <v>13</v>
      </c>
      <c r="F30" s="410" t="str">
        <f>+C24</f>
        <v>Olli Marttila-Tornio</v>
      </c>
      <c r="G30" s="411"/>
      <c r="H30" s="411"/>
      <c r="I30" s="130" t="str">
        <f>+D24</f>
        <v>YNM</v>
      </c>
      <c r="J30" s="359"/>
      <c r="K30" s="359"/>
      <c r="L30" s="360"/>
      <c r="M30" s="360"/>
      <c r="N30" s="360"/>
      <c r="O30" s="124">
        <f t="shared" si="2"/>
        <v>0.01</v>
      </c>
      <c r="P30" s="124">
        <f t="shared" si="2"/>
        <v>0.01</v>
      </c>
      <c r="Q30" s="124">
        <f t="shared" si="2"/>
        <v>0.01</v>
      </c>
      <c r="R30" s="124">
        <f t="shared" si="2"/>
        <v>0.01</v>
      </c>
      <c r="S30" s="124">
        <f t="shared" si="2"/>
        <v>0.01</v>
      </c>
      <c r="T30" s="125" t="str">
        <f t="shared" si="3"/>
        <v>0-0</v>
      </c>
      <c r="U30" s="138">
        <v>1</v>
      </c>
    </row>
    <row r="31" spans="2:21" ht="19.5" customHeight="1">
      <c r="B31" s="140" t="s">
        <v>36</v>
      </c>
      <c r="C31" s="141" t="str">
        <f>+C22</f>
        <v>Tuomas Kvist</v>
      </c>
      <c r="D31" s="142" t="str">
        <f>+D22</f>
        <v>OPT-86</v>
      </c>
      <c r="E31" s="143" t="s">
        <v>13</v>
      </c>
      <c r="F31" s="408" t="str">
        <f>+C23</f>
        <v>Valtteri Salminen</v>
      </c>
      <c r="G31" s="409"/>
      <c r="H31" s="409"/>
      <c r="I31" s="141" t="str">
        <f>+D23</f>
        <v>OPT-86</v>
      </c>
      <c r="J31" s="357"/>
      <c r="K31" s="357"/>
      <c r="L31" s="358"/>
      <c r="M31" s="358"/>
      <c r="N31" s="358"/>
      <c r="O31" s="124">
        <f t="shared" si="2"/>
        <v>0.01</v>
      </c>
      <c r="P31" s="124">
        <f t="shared" si="2"/>
        <v>0.01</v>
      </c>
      <c r="Q31" s="124">
        <f t="shared" si="2"/>
        <v>0.01</v>
      </c>
      <c r="R31" s="124">
        <f t="shared" si="2"/>
        <v>0.01</v>
      </c>
      <c r="S31" s="124">
        <f t="shared" si="2"/>
        <v>0.01</v>
      </c>
      <c r="T31" s="125" t="str">
        <f t="shared" si="3"/>
        <v>0-0</v>
      </c>
      <c r="U31" s="138">
        <v>4</v>
      </c>
    </row>
    <row r="32" spans="2:21" ht="19.5" customHeight="1">
      <c r="B32" s="129" t="s">
        <v>37</v>
      </c>
      <c r="C32" s="130" t="str">
        <f>+C24</f>
        <v>Olli Marttila-Tornio</v>
      </c>
      <c r="D32" s="131" t="str">
        <f>+D24</f>
        <v>YNM</v>
      </c>
      <c r="E32" s="132" t="s">
        <v>13</v>
      </c>
      <c r="F32" s="410" t="str">
        <f>+C25</f>
        <v>Joni Annunen</v>
      </c>
      <c r="G32" s="411"/>
      <c r="H32" s="411"/>
      <c r="I32" s="130" t="str">
        <f>+D25</f>
        <v>YNM</v>
      </c>
      <c r="J32" s="359"/>
      <c r="K32" s="359"/>
      <c r="L32" s="360"/>
      <c r="M32" s="360"/>
      <c r="N32" s="360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  <c r="U32" s="138">
        <v>2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83"/>
      <c r="K33" s="283"/>
      <c r="L33" s="284"/>
      <c r="M33" s="284"/>
      <c r="N33" s="284"/>
      <c r="O33" s="124"/>
      <c r="P33" s="124"/>
      <c r="Q33" s="124"/>
      <c r="R33" s="124"/>
      <c r="S33" s="124"/>
      <c r="T33" s="125"/>
    </row>
    <row r="34" spans="2:21" s="307" customFormat="1" ht="19.5" customHeight="1">
      <c r="B34" s="129"/>
      <c r="C34" s="286" t="s">
        <v>209</v>
      </c>
      <c r="D34" s="131"/>
      <c r="E34" s="132"/>
      <c r="F34" s="129"/>
      <c r="G34" s="154"/>
      <c r="H34" s="154"/>
      <c r="I34" s="130"/>
      <c r="J34" s="317"/>
      <c r="K34" s="317"/>
      <c r="L34" s="318"/>
      <c r="M34" s="318"/>
      <c r="N34" s="318"/>
      <c r="O34" s="124"/>
      <c r="P34" s="124"/>
      <c r="Q34" s="124"/>
      <c r="R34" s="124"/>
      <c r="S34" s="124"/>
      <c r="T34" s="125"/>
      <c r="U34" s="316"/>
    </row>
    <row r="35" spans="1:21" s="307" customFormat="1" ht="24.75" customHeight="1">
      <c r="A35" s="308"/>
      <c r="B35" s="310"/>
      <c r="C35" s="311"/>
      <c r="D35" s="311"/>
      <c r="E35" s="312"/>
      <c r="F35" s="312"/>
      <c r="G35" s="312"/>
      <c r="H35" s="312"/>
      <c r="I35" s="308"/>
      <c r="J35" s="200"/>
      <c r="K35" s="308"/>
      <c r="L35" s="312"/>
      <c r="M35" s="308"/>
      <c r="N35" s="308"/>
      <c r="U35" s="316"/>
    </row>
    <row r="36" spans="1:21" s="307" customFormat="1" ht="24.75" customHeight="1">
      <c r="A36" s="313"/>
      <c r="B36" s="268" t="s">
        <v>48</v>
      </c>
      <c r="C36" s="269">
        <f>IF(A36="","",INDEX('[1]Nimet'!$B$6:$B$244,A36))</f>
      </c>
      <c r="D36" s="270">
        <f>IF(A36="","",INDEX('[1]Nimet'!$C$6:$C$244,A36))</f>
      </c>
      <c r="E36" s="404"/>
      <c r="F36" s="405"/>
      <c r="G36" s="379"/>
      <c r="H36" s="379"/>
      <c r="I36" s="29"/>
      <c r="J36" s="200"/>
      <c r="K36" s="308"/>
      <c r="L36" s="312"/>
      <c r="M36" s="308"/>
      <c r="N36" s="308"/>
      <c r="U36" s="316"/>
    </row>
    <row r="37" spans="1:21" s="307" customFormat="1" ht="24.75" customHeight="1" thickBot="1">
      <c r="A37" s="313"/>
      <c r="B37" s="161"/>
      <c r="C37" s="21">
        <f>IF(A37="","",INDEX('[1]Nimet'!$B$6:$B$244,A37))</f>
      </c>
      <c r="D37" s="22">
        <f>IF(A37="","",INDEX('[1]Nimet'!$C$6:$C$244,A37))</f>
      </c>
      <c r="E37" s="380"/>
      <c r="F37" s="381"/>
      <c r="G37" s="404"/>
      <c r="H37" s="405"/>
      <c r="I37" s="29"/>
      <c r="J37" s="203"/>
      <c r="K37" s="308"/>
      <c r="L37" s="312"/>
      <c r="M37" s="308"/>
      <c r="N37" s="308"/>
      <c r="U37" s="316"/>
    </row>
    <row r="38" spans="1:21" s="307" customFormat="1" ht="24.75" customHeight="1">
      <c r="A38" s="313"/>
      <c r="B38" s="162"/>
      <c r="C38" s="26">
        <f>IF(A38="","",INDEX('[1]Nimet'!$B$6:$B$244,A38))</f>
      </c>
      <c r="D38" s="37">
        <f>IF(A38="","",INDEX('[1]Nimet'!$C$6:$C$244,A38))</f>
      </c>
      <c r="E38" s="404"/>
      <c r="F38" s="376"/>
      <c r="G38" s="380"/>
      <c r="H38" s="381"/>
      <c r="I38" s="201"/>
      <c r="J38" s="200"/>
      <c r="K38" s="308"/>
      <c r="L38" s="312"/>
      <c r="M38" s="308"/>
      <c r="N38" s="308"/>
      <c r="U38" s="316"/>
    </row>
    <row r="39" spans="1:21" s="307" customFormat="1" ht="24.75" customHeight="1" thickBot="1">
      <c r="A39" s="313"/>
      <c r="B39" s="163" t="s">
        <v>52</v>
      </c>
      <c r="C39" s="31">
        <f>IF(A39="","",INDEX('[1]Nimet'!$B$6:$B$244,A39))</f>
      </c>
      <c r="D39" s="40">
        <f>IF(A39="","",INDEX('[1]Nimet'!$C$6:$C$244,A39))</f>
      </c>
      <c r="E39" s="380"/>
      <c r="F39" s="382"/>
      <c r="G39" s="379"/>
      <c r="H39" s="383"/>
      <c r="I39" s="159"/>
      <c r="J39" s="200"/>
      <c r="K39" s="311"/>
      <c r="L39" s="312"/>
      <c r="M39" s="308"/>
      <c r="N39" s="308"/>
      <c r="U39" s="316"/>
    </row>
    <row r="40" spans="1:21" s="307" customFormat="1" ht="24.75" customHeight="1">
      <c r="A40" s="313"/>
      <c r="B40" s="160" t="s">
        <v>51</v>
      </c>
      <c r="C40" s="16">
        <f>IF(A40="","",INDEX('[1]Nimet'!$B$6:$B$244,A40))</f>
      </c>
      <c r="D40" s="34">
        <f>IF(A40="","",INDEX('[1]Nimet'!$C$6:$C$244,A40))</f>
      </c>
      <c r="E40" s="404"/>
      <c r="F40" s="405"/>
      <c r="G40" s="379"/>
      <c r="H40" s="383"/>
      <c r="I40" s="164"/>
      <c r="J40" s="200"/>
      <c r="K40" s="308"/>
      <c r="L40" s="312"/>
      <c r="M40" s="308"/>
      <c r="N40" s="308"/>
      <c r="U40" s="316"/>
    </row>
    <row r="41" spans="1:21" s="307" customFormat="1" ht="24.75" customHeight="1" thickBot="1">
      <c r="A41" s="313"/>
      <c r="B41" s="161"/>
      <c r="C41" s="21">
        <f>IF(A41="","",INDEX('[1]Nimet'!$B$6:$B$244,A41))</f>
      </c>
      <c r="D41" s="22">
        <f>IF(A41="","",INDEX('[1]Nimet'!$C$6:$C$244,A41))</f>
      </c>
      <c r="E41" s="380"/>
      <c r="F41" s="381"/>
      <c r="G41" s="404"/>
      <c r="H41" s="376"/>
      <c r="I41" s="201"/>
      <c r="J41" s="311"/>
      <c r="K41" s="308"/>
      <c r="L41" s="312"/>
      <c r="M41" s="308"/>
      <c r="N41" s="308"/>
      <c r="U41" s="316"/>
    </row>
    <row r="42" spans="1:21" s="307" customFormat="1" ht="24.75" customHeight="1">
      <c r="A42" s="313"/>
      <c r="B42" s="162"/>
      <c r="C42" s="26">
        <f>IF(A42="","",INDEX('[1]Nimet'!$B$6:$B$244,A42))</f>
      </c>
      <c r="D42" s="37">
        <f>IF(A42="","",INDEX('[1]Nimet'!$C$6:$C$244,A42))</f>
      </c>
      <c r="E42" s="404"/>
      <c r="F42" s="376"/>
      <c r="G42" s="377"/>
      <c r="H42" s="378"/>
      <c r="I42" s="29"/>
      <c r="J42" s="314"/>
      <c r="K42" s="308"/>
      <c r="L42" s="312"/>
      <c r="M42" s="308"/>
      <c r="N42" s="308"/>
      <c r="U42" s="316"/>
    </row>
    <row r="43" spans="1:21" s="307" customFormat="1" ht="24.75" customHeight="1">
      <c r="A43" s="313"/>
      <c r="B43" s="263" t="s">
        <v>50</v>
      </c>
      <c r="C43" s="264">
        <f>IF(A43="","",INDEX('[1]Nimet'!$B$6:$B$244,A43))</f>
      </c>
      <c r="D43" s="265">
        <f>IF(A43="","",INDEX('[1]Nimet'!$C$6:$C$244,A43))</f>
      </c>
      <c r="E43" s="380"/>
      <c r="F43" s="382"/>
      <c r="G43" s="379"/>
      <c r="H43" s="379"/>
      <c r="I43" s="29"/>
      <c r="J43" s="314"/>
      <c r="K43" s="308"/>
      <c r="L43" s="312"/>
      <c r="M43" s="308"/>
      <c r="N43" s="308"/>
      <c r="U43" s="316"/>
    </row>
    <row r="44" spans="2:21" s="307" customFormat="1" ht="24.75" customHeight="1">
      <c r="B44" s="315"/>
      <c r="C44" s="314"/>
      <c r="D44" s="314"/>
      <c r="E44" s="316"/>
      <c r="F44" s="316"/>
      <c r="G44" s="316"/>
      <c r="H44" s="316"/>
      <c r="I44" s="314"/>
      <c r="J44" s="314"/>
      <c r="K44" s="308"/>
      <c r="L44" s="312"/>
      <c r="M44" s="308"/>
      <c r="N44" s="308"/>
      <c r="U44" s="316"/>
    </row>
    <row r="45" spans="2:20" ht="19.5" customHeight="1">
      <c r="B45" s="129"/>
      <c r="C45" s="130"/>
      <c r="D45" s="131"/>
      <c r="E45" s="132"/>
      <c r="F45" s="129"/>
      <c r="G45" s="154"/>
      <c r="H45" s="154"/>
      <c r="I45" s="130"/>
      <c r="J45" s="283"/>
      <c r="K45" s="283"/>
      <c r="L45" s="284"/>
      <c r="M45" s="284"/>
      <c r="N45" s="284"/>
      <c r="O45" s="124"/>
      <c r="P45" s="124"/>
      <c r="Q45" s="124"/>
      <c r="R45" s="124"/>
      <c r="S45" s="124"/>
      <c r="T45" s="125"/>
    </row>
    <row r="46" spans="3:14" ht="19.5" customHeight="1">
      <c r="C46" s="244" t="s">
        <v>93</v>
      </c>
      <c r="K46" s="3"/>
      <c r="L46" s="19"/>
      <c r="M46" s="3"/>
      <c r="N46" s="3"/>
    </row>
    <row r="47" spans="1:21" s="307" customFormat="1" ht="24.75" customHeight="1">
      <c r="A47" s="313"/>
      <c r="B47" s="320">
        <v>1</v>
      </c>
      <c r="C47" s="321">
        <f>IF(A47="","",INDEX('[1]Nimet'!$B$6:$B$244,A47))</f>
      </c>
      <c r="D47" s="321">
        <f>IF(A47="","",INDEX('[1]Nimet'!$C$6:$C$244,A47))</f>
      </c>
      <c r="E47" s="379"/>
      <c r="F47" s="379"/>
      <c r="G47" s="379"/>
      <c r="H47" s="379"/>
      <c r="I47" s="170"/>
      <c r="J47" s="200"/>
      <c r="K47" s="308"/>
      <c r="L47" s="312"/>
      <c r="M47" s="308"/>
      <c r="N47" s="308"/>
      <c r="U47" s="316"/>
    </row>
    <row r="48" spans="1:21" s="307" customFormat="1" ht="24.75" customHeight="1">
      <c r="A48" s="313"/>
      <c r="B48" s="320">
        <v>2</v>
      </c>
      <c r="C48" s="322">
        <f>IF(A48="","",INDEX('[1]Nimet'!$B$6:$B$244,A48))</f>
      </c>
      <c r="D48" s="321">
        <f>IF(A48="","",INDEX('[1]Nimet'!$C$6:$C$244,A48))</f>
      </c>
      <c r="E48" s="384"/>
      <c r="F48" s="384"/>
      <c r="G48" s="379"/>
      <c r="H48" s="379"/>
      <c r="I48" s="29"/>
      <c r="J48" s="311"/>
      <c r="K48" s="308"/>
      <c r="L48" s="312"/>
      <c r="M48" s="308"/>
      <c r="N48" s="308"/>
      <c r="U48" s="316"/>
    </row>
    <row r="49" spans="1:21" s="307" customFormat="1" ht="24.75" customHeight="1">
      <c r="A49" s="313"/>
      <c r="B49" s="320">
        <v>3</v>
      </c>
      <c r="C49" s="321">
        <f>IF(A49="","",INDEX('[1]Nimet'!$B$6:$B$244,A49))</f>
      </c>
      <c r="D49" s="321">
        <f>IF(A49="","",INDEX('[1]Nimet'!$C$6:$C$244,A49))</f>
      </c>
      <c r="E49" s="379"/>
      <c r="F49" s="379"/>
      <c r="G49" s="379"/>
      <c r="H49" s="379"/>
      <c r="I49" s="29"/>
      <c r="J49" s="314"/>
      <c r="K49" s="308"/>
      <c r="L49" s="312"/>
      <c r="M49" s="308"/>
      <c r="N49" s="308"/>
      <c r="U49" s="316"/>
    </row>
    <row r="50" spans="1:21" s="307" customFormat="1" ht="24.75" customHeight="1">
      <c r="A50" s="313"/>
      <c r="B50" s="320">
        <v>3</v>
      </c>
      <c r="C50" s="321">
        <f>IF(A50="","",INDEX('[1]Nimet'!$B$6:$B$244,A50))</f>
      </c>
      <c r="D50" s="321">
        <f>IF(A50="","",INDEX('[1]Nimet'!$C$6:$C$244,A50))</f>
      </c>
      <c r="E50" s="384"/>
      <c r="F50" s="384"/>
      <c r="G50" s="379"/>
      <c r="H50" s="379"/>
      <c r="I50" s="29"/>
      <c r="J50" s="314"/>
      <c r="K50" s="308"/>
      <c r="L50" s="312"/>
      <c r="M50" s="308"/>
      <c r="N50" s="308"/>
      <c r="U50" s="316"/>
    </row>
    <row r="51" spans="1:14" ht="19.5" customHeight="1">
      <c r="A51" s="319"/>
      <c r="B51" s="245"/>
      <c r="C51" s="95"/>
      <c r="D51" s="96"/>
      <c r="E51" s="121"/>
      <c r="F51" s="99"/>
      <c r="G51" s="99"/>
      <c r="H51" s="285"/>
      <c r="I51" s="285"/>
      <c r="N51" s="78"/>
    </row>
    <row r="52" spans="1:14" ht="19.5" customHeight="1">
      <c r="A52" s="319"/>
      <c r="B52" s="245"/>
      <c r="C52" s="95"/>
      <c r="D52" s="96"/>
      <c r="E52" s="81"/>
      <c r="F52" s="99"/>
      <c r="G52" s="100"/>
      <c r="H52" s="78"/>
      <c r="N52" s="78"/>
    </row>
    <row r="53" spans="1:14" ht="19.5" customHeight="1">
      <c r="A53" s="319"/>
      <c r="B53" s="245"/>
      <c r="C53" s="95">
        <f>IF(A53="","",INDEX(Nimet!$B$6:$B$244,A53))</f>
      </c>
      <c r="D53" s="96">
        <f>IF(A53="","",INDEX(Nimet!$C$6:$C$244,A53))</f>
      </c>
      <c r="E53" s="81"/>
      <c r="F53" s="99"/>
      <c r="G53" s="113"/>
      <c r="H53" s="78"/>
      <c r="N53" s="78"/>
    </row>
    <row r="54" spans="1:14" ht="19.5" customHeight="1">
      <c r="A54" s="319"/>
      <c r="B54" s="245"/>
      <c r="C54" s="95">
        <f>IF(A54="","",INDEX(Nimet!$B$6:$B$244,A54))</f>
      </c>
      <c r="D54" s="96">
        <f>IF(A54="","",INDEX(Nimet!$C$6:$C$244,A54))</f>
      </c>
      <c r="E54" s="81"/>
      <c r="F54" s="99"/>
      <c r="G54" s="113"/>
      <c r="H54" s="78"/>
      <c r="N54" s="78"/>
    </row>
  </sheetData>
  <sheetProtection/>
  <mergeCells count="39">
    <mergeCell ref="E43:F43"/>
    <mergeCell ref="G43:H43"/>
    <mergeCell ref="E50:F50"/>
    <mergeCell ref="G50:H50"/>
    <mergeCell ref="E47:F47"/>
    <mergeCell ref="G47:H47"/>
    <mergeCell ref="E48:F48"/>
    <mergeCell ref="G48:H48"/>
    <mergeCell ref="E49:F49"/>
    <mergeCell ref="G49:H49"/>
    <mergeCell ref="E37:F37"/>
    <mergeCell ref="E40:F40"/>
    <mergeCell ref="G40:H40"/>
    <mergeCell ref="E41:F41"/>
    <mergeCell ref="G41:H41"/>
    <mergeCell ref="F29:H29"/>
    <mergeCell ref="E42:F42"/>
    <mergeCell ref="G42:H42"/>
    <mergeCell ref="F32:H32"/>
    <mergeCell ref="E36:F36"/>
    <mergeCell ref="G36:H36"/>
    <mergeCell ref="E38:F38"/>
    <mergeCell ref="G38:H38"/>
    <mergeCell ref="E39:F39"/>
    <mergeCell ref="G39:H39"/>
    <mergeCell ref="D1:E1"/>
    <mergeCell ref="D2:E2"/>
    <mergeCell ref="D3:E3"/>
    <mergeCell ref="F13:H13"/>
    <mergeCell ref="G37:H37"/>
    <mergeCell ref="F14:H14"/>
    <mergeCell ref="F15:H15"/>
    <mergeCell ref="F16:H16"/>
    <mergeCell ref="F17:H17"/>
    <mergeCell ref="F30:H30"/>
    <mergeCell ref="F31:H31"/>
    <mergeCell ref="F18:H18"/>
    <mergeCell ref="F27:H27"/>
    <mergeCell ref="F28:H28"/>
  </mergeCells>
  <printOptions/>
  <pageMargins left="0.5905511811023623" right="0.1968503937007874" top="0.54" bottom="0.1968503937007874" header="0.31" footer="0.28"/>
  <pageSetup fitToHeight="1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zoomScale="65" zoomScaleNormal="65" zoomScalePageLayoutView="0" workbookViewId="0" topLeftCell="A1">
      <selection activeCell="O26" sqref="O26"/>
    </sheetView>
  </sheetViews>
  <sheetFormatPr defaultColWidth="9.140625" defaultRowHeight="19.5" customHeight="1"/>
  <cols>
    <col min="1" max="1" width="5.28125" style="3" customWidth="1"/>
    <col min="2" max="2" width="4.710937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385" t="str">
        <f>IF(Nimet!C1="","",Nimet!C1)</f>
        <v>Acon GP</v>
      </c>
      <c r="F2" s="372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385" t="s">
        <v>236</v>
      </c>
      <c r="F3" s="372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222</v>
      </c>
      <c r="E4" s="323" t="s">
        <v>235</v>
      </c>
      <c r="F4" s="356"/>
      <c r="G4" s="189"/>
      <c r="H4" s="189"/>
      <c r="I4" s="189"/>
      <c r="J4" s="190"/>
    </row>
    <row r="5" spans="2:10" s="185" customFormat="1" ht="19.5" customHeight="1">
      <c r="B5" s="187"/>
      <c r="C5" s="187"/>
      <c r="D5" s="188"/>
      <c r="E5" s="325"/>
      <c r="F5" s="326"/>
      <c r="G5" s="191"/>
      <c r="H5" s="191"/>
      <c r="I5" s="191"/>
      <c r="J5" s="190"/>
    </row>
    <row r="6" spans="1:11" ht="19.5" customHeight="1">
      <c r="A6" s="56">
        <v>34</v>
      </c>
      <c r="B6" s="15">
        <v>0</v>
      </c>
      <c r="C6" s="160">
        <v>1</v>
      </c>
      <c r="D6" s="329" t="str">
        <f>IF(A6="","",INDEX(Nimet!$B$6:$B$244,A6))</f>
        <v>Esa Miettinen</v>
      </c>
      <c r="E6" s="330" t="str">
        <f>IF(A6="","",INDEX(Nimet!$C$6:$C$244,A6))</f>
        <v>KuPTS</v>
      </c>
      <c r="F6" s="159"/>
      <c r="G6" s="17"/>
      <c r="H6" s="17"/>
      <c r="I6" s="17"/>
      <c r="J6" s="18"/>
      <c r="K6" s="19"/>
    </row>
    <row r="7" spans="1:11" ht="19.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/>
      <c r="H7" s="17"/>
      <c r="I7" s="17"/>
      <c r="J7" s="18"/>
      <c r="K7" s="19"/>
    </row>
    <row r="8" spans="1:11" ht="19.5" customHeight="1">
      <c r="A8" s="56">
        <v>19</v>
      </c>
      <c r="B8" s="25">
        <v>17</v>
      </c>
      <c r="C8" s="162">
        <v>3</v>
      </c>
      <c r="D8" s="173" t="str">
        <f>IF(A8="","",INDEX(Nimet!$B$6:$B$244,A8))</f>
        <v>Pasi Kankainen</v>
      </c>
      <c r="E8" s="37" t="str">
        <f>IF(A8="","",INDEX(Nimet!$C$6:$C$244,A8))</f>
        <v>OPT-86</v>
      </c>
      <c r="F8" s="27"/>
      <c r="G8" s="168"/>
      <c r="H8" s="29"/>
      <c r="I8" s="17"/>
      <c r="J8" s="18"/>
      <c r="K8" s="19"/>
    </row>
    <row r="9" spans="1:11" ht="19.5" customHeight="1" thickBot="1">
      <c r="A9" s="56">
        <v>67</v>
      </c>
      <c r="B9" s="30">
        <v>10</v>
      </c>
      <c r="C9" s="163">
        <v>4</v>
      </c>
      <c r="D9" s="197" t="str">
        <f>IF(A9="","",INDEX(Nimet!$B$6:$B$244,A9))</f>
        <v>Leif Pekkari</v>
      </c>
      <c r="E9" s="40" t="str">
        <f>IF(A9="","",INDEX(Nimet!$C$6:$C$244,A9))</f>
        <v>BTK Norrs</v>
      </c>
      <c r="F9" s="17"/>
      <c r="G9" s="28"/>
      <c r="H9" s="24"/>
      <c r="I9" s="17"/>
      <c r="J9" s="18"/>
      <c r="K9" s="19"/>
    </row>
    <row r="10" spans="1:11" ht="19.5" customHeight="1">
      <c r="A10" s="56">
        <v>6</v>
      </c>
      <c r="B10" s="15">
        <v>17</v>
      </c>
      <c r="C10" s="160">
        <v>5</v>
      </c>
      <c r="D10" s="172" t="str">
        <f>IF(A10="","",INDEX(Nimet!$B$6:$B$244,A10))</f>
        <v>Marjaana Sipola</v>
      </c>
      <c r="E10" s="34" t="str">
        <f>IF(A10="","",INDEX(Nimet!$C$6:$C$244,A10))</f>
        <v>YNM</v>
      </c>
      <c r="F10" s="159"/>
      <c r="G10" s="28"/>
      <c r="H10" s="168"/>
      <c r="I10" s="17"/>
      <c r="J10" s="18"/>
      <c r="K10" s="19"/>
    </row>
    <row r="11" spans="1:18" ht="19.5" customHeight="1" thickBot="1">
      <c r="A11" s="56">
        <v>70</v>
      </c>
      <c r="B11" s="20">
        <v>17</v>
      </c>
      <c r="C11" s="161">
        <v>6</v>
      </c>
      <c r="D11" s="206" t="str">
        <f>IF(A11="","",INDEX(Nimet!$B$6:$B$244,A11))</f>
        <v>Severi Salminen</v>
      </c>
      <c r="E11" s="22" t="str">
        <f>IF(A11="","",INDEX(Nimet!$C$6:$C$244,A11))</f>
        <v>OPT-86</v>
      </c>
      <c r="F11" s="168"/>
      <c r="G11" s="33"/>
      <c r="H11" s="28"/>
      <c r="I11" s="17"/>
      <c r="J11" s="18"/>
      <c r="K11" s="19"/>
      <c r="R11" s="255"/>
    </row>
    <row r="12" spans="1:11" ht="19.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/>
      <c r="G12" s="169"/>
      <c r="H12" s="28"/>
      <c r="I12" s="17"/>
      <c r="J12" s="18"/>
      <c r="K12" s="19"/>
    </row>
    <row r="13" spans="1:11" ht="19.5" customHeight="1" thickBot="1">
      <c r="A13" s="56">
        <v>58</v>
      </c>
      <c r="B13" s="30">
        <v>10</v>
      </c>
      <c r="C13" s="163">
        <v>8</v>
      </c>
      <c r="D13" s="198" t="str">
        <f>IF(A13="","",INDEX(Nimet!$B$6:$B$244,A13))</f>
        <v>Hannu Vuoste</v>
      </c>
      <c r="E13" s="40" t="str">
        <f>IF(A13="","",INDEX(Nimet!$C$6:$C$244,A13))</f>
        <v>OPT-86</v>
      </c>
      <c r="F13" s="17"/>
      <c r="G13" s="17"/>
      <c r="H13" s="28"/>
      <c r="I13" s="24"/>
      <c r="J13" s="18"/>
      <c r="K13" s="19"/>
    </row>
    <row r="14" spans="1:11" ht="19.5" customHeight="1" thickBot="1">
      <c r="A14" s="57"/>
      <c r="B14" s="58"/>
      <c r="C14" s="58"/>
      <c r="D14" s="59"/>
      <c r="E14" s="59"/>
      <c r="F14" s="17"/>
      <c r="G14" s="17"/>
      <c r="H14" s="28"/>
      <c r="I14" s="171"/>
      <c r="J14" s="18"/>
      <c r="K14" s="19"/>
    </row>
    <row r="15" spans="1:11" ht="19.5" customHeight="1">
      <c r="A15" s="56">
        <v>28</v>
      </c>
      <c r="B15" s="15">
        <v>10</v>
      </c>
      <c r="C15" s="160">
        <v>9</v>
      </c>
      <c r="D15" s="176" t="str">
        <f>IF(A15="","",INDEX(Nimet!$B$6:$B$244,A15))</f>
        <v>Ari Suikkanen</v>
      </c>
      <c r="E15" s="34" t="str">
        <f>IF(A15="","",INDEX(Nimet!$C$6:$C$244,A15))</f>
        <v>KePTS</v>
      </c>
      <c r="F15" s="24"/>
      <c r="G15" s="17"/>
      <c r="H15" s="28"/>
      <c r="I15" s="28"/>
      <c r="J15" s="18"/>
      <c r="K15" s="19"/>
    </row>
    <row r="16" spans="1:11" ht="19.5" customHeight="1" thickBot="1">
      <c r="A16" s="56">
        <v>74</v>
      </c>
      <c r="B16" s="20">
        <v>17</v>
      </c>
      <c r="C16" s="161">
        <v>10</v>
      </c>
      <c r="D16" s="21" t="str">
        <f>IF(A16="","",INDEX(Nimet!$B$6:$B$244,A16))</f>
        <v>Tuomas Kvist</v>
      </c>
      <c r="E16" s="22" t="str">
        <f>IF(A16="","",INDEX(Nimet!$C$6:$C$244,A16))</f>
        <v>OPT-86</v>
      </c>
      <c r="F16" s="168"/>
      <c r="G16" s="24"/>
      <c r="H16" s="28"/>
      <c r="I16" s="28"/>
      <c r="J16" s="18"/>
      <c r="K16" s="19"/>
    </row>
    <row r="17" spans="1:11" ht="19.5" customHeight="1">
      <c r="A17" s="56">
        <v>68</v>
      </c>
      <c r="B17" s="25">
        <v>17</v>
      </c>
      <c r="C17" s="162">
        <v>11</v>
      </c>
      <c r="D17" s="254" t="str">
        <f>IF(A17="","",INDEX(Nimet!$B$6:$B$244,A17))</f>
        <v>Andreas Tano</v>
      </c>
      <c r="E17" s="37" t="str">
        <f>IF(A17="","",INDEX(Nimet!$C$6:$C$244,A17))</f>
        <v>BTK Norrs</v>
      </c>
      <c r="F17" s="27"/>
      <c r="G17" s="168"/>
      <c r="H17" s="28"/>
      <c r="I17" s="28"/>
      <c r="J17" s="18"/>
      <c r="K17" s="19"/>
    </row>
    <row r="18" spans="1:11" ht="19.5" customHeight="1" thickBot="1">
      <c r="A18" s="56">
        <v>24</v>
      </c>
      <c r="B18" s="30">
        <v>10</v>
      </c>
      <c r="C18" s="163">
        <v>12</v>
      </c>
      <c r="D18" s="197" t="str">
        <f>IF(A18="","",INDEX(Nimet!$B$6:$B$244,A18))</f>
        <v>Lasse Vimpari</v>
      </c>
      <c r="E18" s="40" t="str">
        <f>IF(A18="","",INDEX(Nimet!$C$6:$C$244,A18))</f>
        <v>YNM</v>
      </c>
      <c r="F18" s="17"/>
      <c r="G18" s="28"/>
      <c r="H18" s="33"/>
      <c r="I18" s="28"/>
      <c r="J18" s="18"/>
      <c r="K18" s="19"/>
    </row>
    <row r="19" spans="1:11" ht="19.5" customHeight="1">
      <c r="A19" s="56">
        <v>40</v>
      </c>
      <c r="B19" s="15">
        <v>14</v>
      </c>
      <c r="C19" s="160">
        <v>13</v>
      </c>
      <c r="D19" s="174" t="str">
        <f>IF(A19="","",INDEX(Nimet!$B$6:$B$244,A19))</f>
        <v>Tommy Alen</v>
      </c>
      <c r="E19" s="34" t="str">
        <f>IF(A19="","",INDEX(Nimet!$C$6:$C$244,A19))</f>
        <v>KoKu</v>
      </c>
      <c r="F19" s="159"/>
      <c r="G19" s="28"/>
      <c r="H19" s="170"/>
      <c r="I19" s="28"/>
      <c r="J19" s="18"/>
      <c r="K19" s="19"/>
    </row>
    <row r="20" spans="1:11" ht="19.5" customHeight="1" thickBot="1">
      <c r="A20" s="56">
        <v>46</v>
      </c>
      <c r="B20" s="20">
        <v>17</v>
      </c>
      <c r="C20" s="161">
        <v>14</v>
      </c>
      <c r="D20" s="21" t="str">
        <f>IF(A20="","",INDEX(Nimet!$B$6:$B$244,A20))</f>
        <v>Jussi Hietanen</v>
      </c>
      <c r="E20" s="22" t="str">
        <f>IF(A20="","",INDEX(Nimet!$C$6:$C$244,A20))</f>
        <v>SeSi</v>
      </c>
      <c r="F20" s="168"/>
      <c r="G20" s="33"/>
      <c r="H20" s="29"/>
      <c r="I20" s="28"/>
      <c r="J20" s="18"/>
      <c r="K20" s="19"/>
    </row>
    <row r="21" spans="1:13" ht="19.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169"/>
      <c r="H21" s="29"/>
      <c r="I21" s="28"/>
      <c r="J21" s="18"/>
      <c r="K21" s="19"/>
      <c r="M21" s="258"/>
    </row>
    <row r="22" spans="1:11" ht="19.5" customHeight="1" thickBot="1">
      <c r="A22" s="56">
        <v>20</v>
      </c>
      <c r="B22" s="30">
        <v>5</v>
      </c>
      <c r="C22" s="163">
        <v>16</v>
      </c>
      <c r="D22" s="197" t="str">
        <f>IF(A22="","",INDEX(Nimet!$B$6:$B$244,A22))</f>
        <v>Teemu Oinas</v>
      </c>
      <c r="E22" s="40" t="str">
        <f>IF(A22="","",INDEX(Nimet!$C$6:$C$244,A22))</f>
        <v>OPT-86</v>
      </c>
      <c r="F22" s="17"/>
      <c r="G22" s="17"/>
      <c r="H22" s="29"/>
      <c r="I22" s="24"/>
      <c r="J22" s="63"/>
      <c r="K22" s="19"/>
    </row>
    <row r="23" spans="1:11" ht="19.5" customHeight="1" thickBot="1">
      <c r="A23" s="57"/>
      <c r="B23" s="64"/>
      <c r="C23" s="64"/>
      <c r="D23" s="64"/>
      <c r="E23" s="64"/>
      <c r="F23" s="65"/>
      <c r="G23" s="17"/>
      <c r="H23" s="29"/>
      <c r="I23" s="168"/>
      <c r="J23" s="18"/>
      <c r="K23" s="19"/>
    </row>
    <row r="24" spans="1:11" ht="19.5" customHeight="1">
      <c r="A24" s="56">
        <v>12</v>
      </c>
      <c r="B24" s="15">
        <v>5</v>
      </c>
      <c r="C24" s="160">
        <v>17</v>
      </c>
      <c r="D24" s="176" t="str">
        <f>IF(A24="","",INDEX(Nimet!$B$6:$B$244,A24))</f>
        <v>Janne Annunen</v>
      </c>
      <c r="E24" s="34" t="str">
        <f>IF(A24="","",INDEX(Nimet!$C$6:$C$244,A24))</f>
        <v>OPT-86</v>
      </c>
      <c r="F24" s="17"/>
      <c r="G24" s="17"/>
      <c r="H24" s="17"/>
      <c r="I24" s="28"/>
      <c r="J24" s="18"/>
      <c r="K24" s="19"/>
    </row>
    <row r="25" spans="1:11" ht="19.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/>
      <c r="H25" s="17"/>
      <c r="I25" s="28"/>
      <c r="J25" s="18"/>
      <c r="K25" s="19"/>
    </row>
    <row r="26" spans="1:11" ht="19.5" customHeight="1">
      <c r="A26" s="56">
        <v>69</v>
      </c>
      <c r="B26" s="25">
        <v>17</v>
      </c>
      <c r="C26" s="162">
        <v>19</v>
      </c>
      <c r="D26" s="199" t="str">
        <f>IF(A26="","",INDEX(Nimet!$B$6:$B$244,A26))</f>
        <v>Jukka-Pekka Salminen</v>
      </c>
      <c r="E26" s="37" t="str">
        <f>IF(A26="","",INDEX(Nimet!$C$6:$C$244,A26))</f>
        <v>OPT-86</v>
      </c>
      <c r="F26" s="27"/>
      <c r="G26" s="168"/>
      <c r="H26" s="29"/>
      <c r="I26" s="28"/>
      <c r="J26" s="18"/>
      <c r="K26" s="19"/>
    </row>
    <row r="27" spans="1:11" ht="19.5" customHeight="1" thickBot="1">
      <c r="A27" s="56">
        <v>25</v>
      </c>
      <c r="B27" s="30">
        <v>17</v>
      </c>
      <c r="C27" s="163">
        <v>20</v>
      </c>
      <c r="D27" s="198" t="str">
        <f>IF(A27="","",INDEX(Nimet!$B$6:$B$244,A27))</f>
        <v>Matti Vesaluoma</v>
      </c>
      <c r="E27" s="40" t="str">
        <f>IF(A27="","",INDEX(Nimet!$C$6:$C$244,A27))</f>
        <v>KePTS</v>
      </c>
      <c r="F27" s="17"/>
      <c r="G27" s="28"/>
      <c r="H27" s="24"/>
      <c r="I27" s="28"/>
      <c r="J27" s="18"/>
      <c r="K27" s="19"/>
    </row>
    <row r="28" spans="1:11" ht="19.5" customHeight="1">
      <c r="A28" s="56">
        <v>17</v>
      </c>
      <c r="B28" s="15">
        <v>10</v>
      </c>
      <c r="C28" s="160">
        <v>21</v>
      </c>
      <c r="D28" s="172" t="str">
        <f>IF(A28="","",INDEX(Nimet!$B$6:$B$244,A28))</f>
        <v>Juha Ranta</v>
      </c>
      <c r="E28" s="34" t="str">
        <f>IF(A28="","",INDEX(Nimet!$C$6:$C$244,A28))</f>
        <v>OPT-86</v>
      </c>
      <c r="F28" s="17"/>
      <c r="G28" s="28"/>
      <c r="H28" s="168"/>
      <c r="I28" s="28"/>
      <c r="J28" s="18"/>
      <c r="K28" s="19"/>
    </row>
    <row r="29" spans="1:11" ht="19.5" customHeight="1" thickBot="1">
      <c r="A29" s="56">
        <v>50</v>
      </c>
      <c r="B29" s="20">
        <v>17</v>
      </c>
      <c r="C29" s="161">
        <v>22</v>
      </c>
      <c r="D29" s="206" t="str">
        <f>IF(A29="","",INDEX(Nimet!$B$6:$B$244,A29))</f>
        <v>Tuomas Kallinki</v>
      </c>
      <c r="E29" s="22" t="str">
        <f>IF(A29="","",INDEX(Nimet!$C$6:$C$244,A29))</f>
        <v>SeSi</v>
      </c>
      <c r="F29" s="23"/>
      <c r="G29" s="33"/>
      <c r="H29" s="28"/>
      <c r="I29" s="28"/>
      <c r="J29" s="18"/>
      <c r="K29" s="19"/>
    </row>
    <row r="30" spans="1:11" ht="19.5" customHeight="1">
      <c r="A30" s="56">
        <v>72</v>
      </c>
      <c r="B30" s="25">
        <v>17</v>
      </c>
      <c r="C30" s="162">
        <v>23</v>
      </c>
      <c r="D30" s="228" t="str">
        <f>IF(A30="","",INDEX(Nimet!$B$6:$B$244,A30))</f>
        <v>Eemeli Salminen</v>
      </c>
      <c r="E30" s="37" t="str">
        <f>IF(A30="","",INDEX(Nimet!$C$6:$C$244,A30))</f>
        <v>OPT-86</v>
      </c>
      <c r="F30" s="27"/>
      <c r="G30" s="169"/>
      <c r="H30" s="28"/>
      <c r="I30" s="28"/>
      <c r="J30" s="18"/>
      <c r="K30" s="19"/>
    </row>
    <row r="31" spans="1:11" ht="19.5" customHeight="1" thickBot="1">
      <c r="A31" s="56">
        <v>8</v>
      </c>
      <c r="B31" s="30">
        <v>5</v>
      </c>
      <c r="C31" s="163">
        <v>24</v>
      </c>
      <c r="D31" s="198" t="str">
        <f>IF(A31="","",INDEX(Nimet!$B$6:$B$244,A31))</f>
        <v>Marko Leskinen</v>
      </c>
      <c r="E31" s="40" t="str">
        <f>IF(A31="","",INDEX(Nimet!$C$6:$C$244,A31))</f>
        <v>Kalix BTK</v>
      </c>
      <c r="F31" s="17"/>
      <c r="G31" s="17"/>
      <c r="H31" s="28"/>
      <c r="I31" s="33"/>
      <c r="J31" s="18"/>
      <c r="K31" s="19"/>
    </row>
    <row r="32" spans="1:11" ht="19.5" customHeight="1" thickBot="1">
      <c r="A32" s="57"/>
      <c r="B32" s="11"/>
      <c r="C32" s="11"/>
      <c r="D32" s="59"/>
      <c r="E32" s="59"/>
      <c r="F32" s="17"/>
      <c r="G32" s="17"/>
      <c r="H32" s="28"/>
      <c r="I32" s="170"/>
      <c r="J32" s="18"/>
      <c r="K32" s="19"/>
    </row>
    <row r="33" spans="1:11" ht="19.5" customHeight="1">
      <c r="A33" s="56">
        <v>22</v>
      </c>
      <c r="B33" s="15">
        <v>5</v>
      </c>
      <c r="C33" s="160">
        <v>25</v>
      </c>
      <c r="D33" s="176" t="str">
        <f>IF(A33="","",INDEX(Nimet!$B$6:$B$244,A33))</f>
        <v>Jani Anttila</v>
      </c>
      <c r="E33" s="34" t="str">
        <f>IF(A33="","",INDEX(Nimet!$C$6:$C$244,A33))</f>
        <v>OPT-86</v>
      </c>
      <c r="F33" s="17"/>
      <c r="G33" s="17"/>
      <c r="H33" s="28"/>
      <c r="I33" s="29"/>
      <c r="J33" s="18"/>
      <c r="K33" s="19"/>
    </row>
    <row r="34" spans="1:11" ht="19.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/>
      <c r="H34" s="28"/>
      <c r="I34" s="29"/>
      <c r="J34" s="18"/>
      <c r="K34" s="19"/>
    </row>
    <row r="35" spans="1:11" ht="19.5" customHeight="1">
      <c r="A35" s="56">
        <v>1</v>
      </c>
      <c r="B35" s="25">
        <v>17</v>
      </c>
      <c r="C35" s="162">
        <v>27</v>
      </c>
      <c r="D35" s="228" t="str">
        <f>IF(A35="","",INDEX(Nimet!$B$6:$B$244,A35))</f>
        <v>Jani Annunen</v>
      </c>
      <c r="E35" s="37" t="str">
        <f>IF(A35="","",INDEX(Nimet!$C$6:$C$244,A35))</f>
        <v>YNM</v>
      </c>
      <c r="F35" s="27"/>
      <c r="G35" s="168"/>
      <c r="H35" s="28"/>
      <c r="I35" s="29"/>
      <c r="J35" s="18"/>
      <c r="K35" s="19"/>
    </row>
    <row r="36" spans="1:11" ht="19.5" customHeight="1" thickBot="1">
      <c r="A36" s="56">
        <v>56</v>
      </c>
      <c r="B36" s="30">
        <v>10</v>
      </c>
      <c r="C36" s="163">
        <v>28</v>
      </c>
      <c r="D36" s="198" t="str">
        <f>IF(A36="","",INDEX(Nimet!$B$6:$B$244,A36))</f>
        <v>Veikko Koskinen</v>
      </c>
      <c r="E36" s="40" t="str">
        <f>IF(A36="","",INDEX(Nimet!$C$6:$C$244,A36))</f>
        <v>HaTe</v>
      </c>
      <c r="F36" s="17"/>
      <c r="G36" s="28"/>
      <c r="H36" s="33"/>
      <c r="I36" s="29"/>
      <c r="J36" s="18"/>
      <c r="K36" s="19"/>
    </row>
    <row r="37" spans="1:11" ht="19.5" customHeight="1">
      <c r="A37" s="56">
        <v>48</v>
      </c>
      <c r="B37" s="15">
        <v>14</v>
      </c>
      <c r="C37" s="160">
        <v>29</v>
      </c>
      <c r="D37" s="174" t="str">
        <f>IF(A37="","",INDEX(Nimet!$B$6:$B$244,A37))</f>
        <v>Juhani Suvanto</v>
      </c>
      <c r="E37" s="34" t="str">
        <f>IF(A37="","",INDEX(Nimet!$C$6:$C$244,A37))</f>
        <v>SeSi</v>
      </c>
      <c r="F37" s="159"/>
      <c r="G37" s="28"/>
      <c r="H37" s="170"/>
      <c r="I37" s="29"/>
      <c r="J37" s="18"/>
      <c r="K37" s="19"/>
    </row>
    <row r="38" spans="1:11" ht="19.5" customHeight="1" thickBot="1">
      <c r="A38" s="56">
        <v>54</v>
      </c>
      <c r="B38" s="20">
        <v>14</v>
      </c>
      <c r="C38" s="161">
        <v>30</v>
      </c>
      <c r="D38" s="21" t="str">
        <f>IF(A38="","",INDEX(Nimet!$B$6:$B$244,A38))</f>
        <v>Kristian Palomaa</v>
      </c>
      <c r="E38" s="22" t="str">
        <f>IF(A38="","",INDEX(Nimet!$C$6:$C$244,A38))</f>
        <v>OPT-86</v>
      </c>
      <c r="F38" s="168"/>
      <c r="G38" s="33"/>
      <c r="H38" s="29"/>
      <c r="I38" s="29"/>
      <c r="J38" s="18"/>
      <c r="K38" s="19"/>
    </row>
    <row r="39" spans="1:11" ht="19.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27"/>
      <c r="G39" s="169"/>
      <c r="H39" s="29"/>
      <c r="I39" s="29"/>
      <c r="J39" s="18"/>
      <c r="K39" s="19"/>
    </row>
    <row r="40" spans="1:11" ht="19.5" customHeight="1" thickBot="1">
      <c r="A40" s="56">
        <v>11</v>
      </c>
      <c r="B40" s="30">
        <v>2</v>
      </c>
      <c r="C40" s="163">
        <v>32</v>
      </c>
      <c r="D40" s="197" t="str">
        <f>IF(A40="","",INDEX(Nimet!$B$6:$B$244,A40))</f>
        <v>Daniel Söderlund</v>
      </c>
      <c r="E40" s="40" t="str">
        <f>IF(A40="","",INDEX(Nimet!$C$6:$C$244,A40))</f>
        <v>Kebnekaise BTK</v>
      </c>
      <c r="F40" s="170"/>
      <c r="G40" s="67"/>
      <c r="H40" s="67"/>
      <c r="I40" s="67"/>
      <c r="J40" s="18"/>
      <c r="K40" s="19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4" spans="1:11" s="255" customFormat="1" ht="24.75" customHeight="1">
      <c r="A44" s="324"/>
      <c r="B44" s="298"/>
      <c r="C44" s="299">
        <v>1</v>
      </c>
      <c r="D44" s="261">
        <f>IF(A44="","",INDEX(Nimet!$B$6:$B$244,A44))</f>
      </c>
      <c r="E44" s="261">
        <f>IF(A44="","",INDEX(Nimet!$C$6:$C$244,A44))</f>
      </c>
      <c r="F44" s="295"/>
      <c r="G44" s="295"/>
      <c r="H44" s="295"/>
      <c r="I44" s="284"/>
      <c r="J44" s="195"/>
      <c r="K44" s="296"/>
    </row>
    <row r="45" spans="1:11" s="255" customFormat="1" ht="24.75" customHeight="1">
      <c r="A45" s="324"/>
      <c r="B45" s="298"/>
      <c r="C45" s="299">
        <v>2</v>
      </c>
      <c r="D45" s="262">
        <f>IF(A45="","",INDEX(Nimet!$B$6:$B$244,A45))</f>
      </c>
      <c r="E45" s="261">
        <f>IF(A45="","",INDEX(Nimet!$C$6:$C$244,A45))</f>
      </c>
      <c r="F45" s="297"/>
      <c r="G45" s="295"/>
      <c r="H45" s="295"/>
      <c r="I45" s="284"/>
      <c r="J45" s="195"/>
      <c r="K45" s="296"/>
    </row>
    <row r="46" spans="1:11" s="255" customFormat="1" ht="24.75" customHeight="1">
      <c r="A46" s="324"/>
      <c r="B46" s="298"/>
      <c r="C46" s="299">
        <v>3</v>
      </c>
      <c r="D46" s="261">
        <f>IF(A46="","",INDEX(Nimet!$B$6:$B$244,A46))</f>
      </c>
      <c r="E46" s="261">
        <f>IF(A46="","",INDEX(Nimet!$C$6:$C$244,A46))</f>
      </c>
      <c r="F46" s="295"/>
      <c r="G46" s="297"/>
      <c r="H46" s="295"/>
      <c r="I46" s="284"/>
      <c r="J46" s="195"/>
      <c r="K46" s="296"/>
    </row>
    <row r="47" spans="1:11" s="255" customFormat="1" ht="24.75" customHeight="1">
      <c r="A47" s="324"/>
      <c r="B47" s="298"/>
      <c r="C47" s="299">
        <v>4</v>
      </c>
      <c r="D47" s="261">
        <f>IF(A47="","",INDEX(Nimet!$B$6:$B$244,A47))</f>
      </c>
      <c r="E47" s="261">
        <f>IF(A47="","",INDEX(Nimet!$C$6:$C$244,A47))</f>
      </c>
      <c r="F47" s="297"/>
      <c r="G47" s="295"/>
      <c r="H47" s="295"/>
      <c r="I47" s="284"/>
      <c r="J47" s="195"/>
      <c r="K47" s="296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zoomScale="65" zoomScaleNormal="65" zoomScalePageLayoutView="0" workbookViewId="0" topLeftCell="A1">
      <selection activeCell="H52" sqref="H52"/>
    </sheetView>
  </sheetViews>
  <sheetFormatPr defaultColWidth="9.140625" defaultRowHeight="19.5" customHeight="1"/>
  <cols>
    <col min="1" max="1" width="5.28125" style="3" customWidth="1"/>
    <col min="2" max="2" width="5.14062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385" t="str">
        <f>IF(Nimet!C1="","",Nimet!C1)</f>
        <v>Acon GP</v>
      </c>
      <c r="F2" s="372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385" t="s">
        <v>238</v>
      </c>
      <c r="F3" s="372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222</v>
      </c>
      <c r="E4" s="323" t="s">
        <v>235</v>
      </c>
      <c r="F4" s="356"/>
      <c r="G4" s="189"/>
      <c r="H4" s="189"/>
      <c r="I4" s="189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9.5" customHeight="1">
      <c r="A6" s="56">
        <v>14</v>
      </c>
      <c r="B6" s="367">
        <v>5</v>
      </c>
      <c r="C6" s="368">
        <v>33</v>
      </c>
      <c r="D6" s="369" t="str">
        <f>IF(A6="","",INDEX(Nimet!$B$6:$B$244,A6))</f>
        <v>Tuomas Perkkiö</v>
      </c>
      <c r="E6" s="242" t="str">
        <f>IF(A6="","",INDEX(Nimet!$C$6:$C$244,A6))</f>
        <v>OPT-86</v>
      </c>
      <c r="F6" s="159"/>
      <c r="G6" s="17"/>
      <c r="H6" s="17"/>
      <c r="I6" s="17"/>
      <c r="J6" s="18"/>
      <c r="K6" s="19"/>
    </row>
    <row r="7" spans="1:11" ht="19.5" customHeight="1" thickBot="1">
      <c r="A7" s="56"/>
      <c r="B7" s="20"/>
      <c r="C7" s="161">
        <v>34</v>
      </c>
      <c r="D7" s="21">
        <f>IF(A7="","",INDEX(Nimet!$B$6:$B$244,A7))</f>
      </c>
      <c r="E7" s="22">
        <f>IF(A7="","",INDEX(Nimet!$C$6:$C$244,A7))</f>
      </c>
      <c r="F7" s="168"/>
      <c r="G7" s="24"/>
      <c r="H7" s="17"/>
      <c r="I7" s="17"/>
      <c r="J7" s="18"/>
      <c r="K7" s="19"/>
    </row>
    <row r="8" spans="1:11" ht="19.5" customHeight="1">
      <c r="A8" s="56">
        <v>49</v>
      </c>
      <c r="B8" s="25">
        <v>14</v>
      </c>
      <c r="C8" s="162">
        <v>35</v>
      </c>
      <c r="D8" s="173" t="str">
        <f>IF(A8="","",INDEX(Nimet!$B$6:$B$244,A8))</f>
        <v>Markku Mäenpää</v>
      </c>
      <c r="E8" s="37" t="str">
        <f>IF(A8="","",INDEX(Nimet!$C$6:$C$244,A8))</f>
        <v>SeSi</v>
      </c>
      <c r="F8" s="27"/>
      <c r="G8" s="168"/>
      <c r="H8" s="29"/>
      <c r="I8" s="17"/>
      <c r="J8" s="18"/>
      <c r="K8" s="19"/>
    </row>
    <row r="9" spans="1:11" ht="19.5" customHeight="1" thickBot="1">
      <c r="A9" s="56">
        <v>26</v>
      </c>
      <c r="B9" s="30">
        <v>17</v>
      </c>
      <c r="C9" s="163">
        <v>36</v>
      </c>
      <c r="D9" s="197" t="str">
        <f>IF(A9="","",INDEX(Nimet!$B$6:$B$244,A9))</f>
        <v>Ossi Vesaluoma</v>
      </c>
      <c r="E9" s="40" t="str">
        <f>IF(A9="","",INDEX(Nimet!$C$6:$C$244,A9))</f>
        <v>KePTS</v>
      </c>
      <c r="F9" s="17"/>
      <c r="G9" s="28"/>
      <c r="H9" s="24"/>
      <c r="I9" s="17"/>
      <c r="J9" s="18"/>
      <c r="K9" s="19"/>
    </row>
    <row r="10" spans="1:11" ht="19.5" customHeight="1">
      <c r="A10" s="56">
        <v>65</v>
      </c>
      <c r="B10" s="15">
        <v>14</v>
      </c>
      <c r="C10" s="160">
        <v>37</v>
      </c>
      <c r="D10" s="172" t="str">
        <f>IF(A10="","",INDEX(Nimet!$B$6:$B$244,A10))</f>
        <v>Martin Tano</v>
      </c>
      <c r="E10" s="34" t="str">
        <f>IF(A10="","",INDEX(Nimet!$C$6:$C$244,A10))</f>
        <v>BTK Norrs</v>
      </c>
      <c r="F10" s="159"/>
      <c r="G10" s="28"/>
      <c r="H10" s="168"/>
      <c r="I10" s="17"/>
      <c r="J10" s="18"/>
      <c r="K10" s="19"/>
    </row>
    <row r="11" spans="1:18" ht="19.5" customHeight="1" thickBot="1">
      <c r="A11" s="56">
        <v>57</v>
      </c>
      <c r="B11" s="20">
        <v>17</v>
      </c>
      <c r="C11" s="161">
        <v>38</v>
      </c>
      <c r="D11" s="206" t="str">
        <f>IF(A11="","",INDEX(Nimet!$B$6:$B$244,A11))</f>
        <v>Ilari Vuoste</v>
      </c>
      <c r="E11" s="22" t="str">
        <f>IF(A11="","",INDEX(Nimet!$C$6:$C$244,A11))</f>
        <v>OPT-86</v>
      </c>
      <c r="F11" s="168"/>
      <c r="G11" s="33"/>
      <c r="H11" s="28"/>
      <c r="I11" s="17"/>
      <c r="J11" s="18"/>
      <c r="K11" s="19"/>
      <c r="R11" s="255"/>
    </row>
    <row r="12" spans="1:11" ht="19.5" customHeight="1">
      <c r="A12" s="56">
        <v>75</v>
      </c>
      <c r="B12" s="25">
        <v>17</v>
      </c>
      <c r="C12" s="162">
        <v>39</v>
      </c>
      <c r="D12" s="175" t="str">
        <f>IF(A12="","",INDEX(Nimet!$B$6:$B$244,A12))</f>
        <v>Vitali Trofimov</v>
      </c>
      <c r="E12" s="37" t="str">
        <f>IF(A12="","",INDEX(Nimet!$C$6:$C$244,A12))</f>
        <v>OPT-86</v>
      </c>
      <c r="F12" s="27"/>
      <c r="G12" s="169"/>
      <c r="H12" s="28"/>
      <c r="I12" s="17"/>
      <c r="J12" s="18"/>
      <c r="K12" s="19"/>
    </row>
    <row r="13" spans="1:11" ht="19.5" customHeight="1" thickBot="1">
      <c r="A13" s="56">
        <v>36</v>
      </c>
      <c r="B13" s="30">
        <v>5</v>
      </c>
      <c r="C13" s="163">
        <v>40</v>
      </c>
      <c r="D13" s="198" t="str">
        <f>IF(A13="","",INDEX(Nimet!$B$6:$B$244,A13))</f>
        <v>Pertti Rissanen</v>
      </c>
      <c r="E13" s="40" t="str">
        <f>IF(A13="","",INDEX(Nimet!$C$6:$C$244,A13))</f>
        <v>KuPTS</v>
      </c>
      <c r="F13" s="17"/>
      <c r="G13" s="17"/>
      <c r="H13" s="28"/>
      <c r="I13" s="24"/>
      <c r="J13" s="18"/>
      <c r="K13" s="19"/>
    </row>
    <row r="14" spans="1:11" ht="19.5" customHeight="1" thickBot="1">
      <c r="A14" s="57"/>
      <c r="B14" s="58"/>
      <c r="C14" s="58"/>
      <c r="D14" s="59"/>
      <c r="E14" s="59"/>
      <c r="F14" s="17"/>
      <c r="G14" s="17"/>
      <c r="H14" s="28"/>
      <c r="I14" s="171"/>
      <c r="J14" s="18"/>
      <c r="K14" s="19"/>
    </row>
    <row r="15" spans="1:11" ht="19.5" customHeight="1">
      <c r="A15" s="56">
        <v>10</v>
      </c>
      <c r="B15" s="15">
        <v>10</v>
      </c>
      <c r="C15" s="160">
        <v>41</v>
      </c>
      <c r="D15" s="176" t="str">
        <f>IF(A15="","",INDEX(Nimet!$B$6:$B$244,A15))</f>
        <v>Pekka Hietala</v>
      </c>
      <c r="E15" s="34" t="str">
        <f>IF(A15="","",INDEX(Nimet!$C$6:$C$244,A15))</f>
        <v>Kalix BTK</v>
      </c>
      <c r="F15" s="24"/>
      <c r="G15" s="17"/>
      <c r="H15" s="28"/>
      <c r="I15" s="28"/>
      <c r="J15" s="18"/>
      <c r="K15" s="19"/>
    </row>
    <row r="16" spans="1:11" ht="19.5" customHeight="1" thickBot="1">
      <c r="A16" s="56">
        <v>73</v>
      </c>
      <c r="B16" s="20">
        <v>17</v>
      </c>
      <c r="C16" s="161">
        <v>42</v>
      </c>
      <c r="D16" s="21" t="str">
        <f>IF(A16="","",INDEX(Nimet!$B$6:$B$244,A16))</f>
        <v>Jere Vihelä</v>
      </c>
      <c r="E16" s="22" t="str">
        <f>IF(A16="","",INDEX(Nimet!$C$6:$C$244,A16))</f>
        <v>OPT-86</v>
      </c>
      <c r="F16" s="168"/>
      <c r="G16" s="24"/>
      <c r="H16" s="28"/>
      <c r="I16" s="28"/>
      <c r="J16" s="18"/>
      <c r="K16" s="19"/>
    </row>
    <row r="17" spans="1:11" ht="19.5" customHeight="1">
      <c r="A17" s="56">
        <v>53</v>
      </c>
      <c r="B17" s="25">
        <v>14</v>
      </c>
      <c r="C17" s="162">
        <v>43</v>
      </c>
      <c r="D17" s="254" t="str">
        <f>IF(A17="","",INDEX(Nimet!$B$6:$B$244,A17))</f>
        <v>Janne Röpelinen</v>
      </c>
      <c r="E17" s="37" t="str">
        <f>IF(A17="","",INDEX(Nimet!$C$6:$C$244,A17))</f>
        <v>OPT-86</v>
      </c>
      <c r="F17" s="27"/>
      <c r="G17" s="168"/>
      <c r="H17" s="28"/>
      <c r="I17" s="28"/>
      <c r="J17" s="18"/>
      <c r="K17" s="19"/>
    </row>
    <row r="18" spans="1:11" ht="19.5" customHeight="1" thickBot="1">
      <c r="A18" s="56">
        <v>33</v>
      </c>
      <c r="B18" s="30">
        <v>5</v>
      </c>
      <c r="C18" s="163">
        <v>44</v>
      </c>
      <c r="D18" s="197" t="str">
        <f>IF(A18="","",INDEX(Nimet!$B$6:$B$244,A18))</f>
        <v>Akeem Adewole</v>
      </c>
      <c r="E18" s="40" t="str">
        <f>IF(A18="","",INDEX(Nimet!$C$6:$C$244,A18))</f>
        <v>KuPTS</v>
      </c>
      <c r="F18" s="17"/>
      <c r="G18" s="28"/>
      <c r="H18" s="33"/>
      <c r="I18" s="28"/>
      <c r="J18" s="18"/>
      <c r="K18" s="19"/>
    </row>
    <row r="19" spans="1:11" ht="19.5" customHeight="1">
      <c r="A19" s="56">
        <v>16</v>
      </c>
      <c r="B19" s="15">
        <v>10</v>
      </c>
      <c r="C19" s="160">
        <v>45</v>
      </c>
      <c r="D19" s="174" t="str">
        <f>IF(A19="","",INDEX(Nimet!$B$6:$B$244,A19))</f>
        <v>Samppa Kauppila</v>
      </c>
      <c r="E19" s="34" t="str">
        <f>IF(A19="","",INDEX(Nimet!$C$6:$C$244,A19))</f>
        <v>OPT-86</v>
      </c>
      <c r="F19" s="159"/>
      <c r="G19" s="28"/>
      <c r="H19" s="170"/>
      <c r="I19" s="28"/>
      <c r="J19" s="18"/>
      <c r="K19" s="19"/>
    </row>
    <row r="20" spans="1:11" ht="19.5" customHeight="1" thickBot="1">
      <c r="A20" s="56">
        <v>32</v>
      </c>
      <c r="B20" s="20">
        <v>14</v>
      </c>
      <c r="C20" s="161">
        <v>46</v>
      </c>
      <c r="D20" s="21" t="str">
        <f>IF(A20="","",INDEX(Nimet!$B$6:$B$244,A20))</f>
        <v>Jaakko Toivanen</v>
      </c>
      <c r="E20" s="22" t="str">
        <f>IF(A20="","",INDEX(Nimet!$C$6:$C$244,A20))</f>
        <v>KuPTS</v>
      </c>
      <c r="F20" s="168"/>
      <c r="G20" s="33"/>
      <c r="H20" s="29"/>
      <c r="I20" s="28"/>
      <c r="J20" s="18"/>
      <c r="K20" s="19"/>
    </row>
    <row r="21" spans="1:13" ht="19.5" customHeight="1">
      <c r="A21" s="56"/>
      <c r="B21" s="25"/>
      <c r="C21" s="162">
        <v>47</v>
      </c>
      <c r="D21" s="175">
        <f>IF(A21="","",INDEX(Nimet!$B$6:$B$244,A21))</f>
      </c>
      <c r="E21" s="37">
        <f>IF(A21="","",INDEX(Nimet!$C$6:$C$244,A21))</f>
      </c>
      <c r="F21" s="27"/>
      <c r="G21" s="169"/>
      <c r="H21" s="29"/>
      <c r="I21" s="28"/>
      <c r="J21" s="18"/>
      <c r="K21" s="19"/>
      <c r="M21" s="258"/>
    </row>
    <row r="22" spans="1:11" ht="19.5" customHeight="1" thickBot="1">
      <c r="A22" s="56">
        <v>62</v>
      </c>
      <c r="B22" s="30">
        <v>2</v>
      </c>
      <c r="C22" s="163">
        <v>48</v>
      </c>
      <c r="D22" s="197" t="str">
        <f>IF(A22="","",INDEX(Nimet!$B$6:$B$244,A22))</f>
        <v>Mikael Krekula</v>
      </c>
      <c r="E22" s="40" t="str">
        <f>IF(A22="","",INDEX(Nimet!$C$6:$C$244,A22))</f>
        <v>BTK Norrs</v>
      </c>
      <c r="F22" s="17"/>
      <c r="G22" s="17"/>
      <c r="H22" s="29"/>
      <c r="I22" s="24"/>
      <c r="J22" s="63"/>
      <c r="K22" s="19"/>
    </row>
    <row r="23" spans="1:11" ht="19.5" customHeight="1" thickBot="1">
      <c r="A23" s="57"/>
      <c r="B23" s="64"/>
      <c r="C23" s="64"/>
      <c r="D23" s="64"/>
      <c r="E23" s="64"/>
      <c r="F23" s="65"/>
      <c r="G23" s="17"/>
      <c r="H23" s="29"/>
      <c r="I23" s="168"/>
      <c r="J23" s="18"/>
      <c r="K23" s="19"/>
    </row>
    <row r="24" spans="1:11" ht="19.5" customHeight="1">
      <c r="A24" s="56">
        <v>63</v>
      </c>
      <c r="B24" s="15">
        <v>5</v>
      </c>
      <c r="C24" s="160">
        <v>49</v>
      </c>
      <c r="D24" s="176" t="str">
        <f>IF(A24="","",INDEX(Nimet!$B$6:$B$244,A24))</f>
        <v>Christoffer Lantto</v>
      </c>
      <c r="E24" s="34" t="str">
        <f>IF(A24="","",INDEX(Nimet!$C$6:$C$244,A24))</f>
        <v>BTK Norrs</v>
      </c>
      <c r="F24" s="17"/>
      <c r="G24" s="17"/>
      <c r="H24" s="17"/>
      <c r="I24" s="28"/>
      <c r="J24" s="18"/>
      <c r="K24" s="19"/>
    </row>
    <row r="25" spans="1:11" ht="19.5" customHeight="1" thickBot="1">
      <c r="A25" s="56"/>
      <c r="B25" s="20"/>
      <c r="C25" s="161">
        <v>50</v>
      </c>
      <c r="D25" s="21">
        <f>IF(A25="","",INDEX(Nimet!$B$6:$B$244,A25))</f>
      </c>
      <c r="E25" s="22">
        <f>IF(A25="","",INDEX(Nimet!$C$6:$C$244,A25))</f>
      </c>
      <c r="F25" s="23"/>
      <c r="G25" s="24"/>
      <c r="H25" s="17"/>
      <c r="I25" s="28"/>
      <c r="J25" s="18"/>
      <c r="K25" s="19"/>
    </row>
    <row r="26" spans="1:11" ht="19.5" customHeight="1">
      <c r="A26" s="56">
        <v>42</v>
      </c>
      <c r="B26" s="25">
        <v>14</v>
      </c>
      <c r="C26" s="162">
        <v>51</v>
      </c>
      <c r="D26" s="199" t="str">
        <f>IF(A26="","",INDEX(Nimet!$B$6:$B$244,A26))</f>
        <v>Pekka Övermark</v>
      </c>
      <c r="E26" s="37" t="str">
        <f>IF(A26="","",INDEX(Nimet!$C$6:$C$244,A26))</f>
        <v>KoKu</v>
      </c>
      <c r="F26" s="27"/>
      <c r="G26" s="168"/>
      <c r="H26" s="29"/>
      <c r="I26" s="28"/>
      <c r="J26" s="18"/>
      <c r="K26" s="19"/>
    </row>
    <row r="27" spans="1:11" ht="19.5" customHeight="1" thickBot="1">
      <c r="A27" s="56">
        <v>21</v>
      </c>
      <c r="B27" s="30">
        <v>10</v>
      </c>
      <c r="C27" s="163">
        <v>52</v>
      </c>
      <c r="D27" s="198" t="str">
        <f>IF(A27="","",INDEX(Nimet!$B$6:$B$244,A27))</f>
        <v>Kari Pikkarainen</v>
      </c>
      <c r="E27" s="40" t="str">
        <f>IF(A27="","",INDEX(Nimet!$C$6:$C$244,A27))</f>
        <v>OPT-86</v>
      </c>
      <c r="F27" s="17"/>
      <c r="G27" s="28"/>
      <c r="H27" s="24"/>
      <c r="I27" s="28"/>
      <c r="J27" s="18"/>
      <c r="K27" s="19"/>
    </row>
    <row r="28" spans="1:11" ht="19.5" customHeight="1">
      <c r="A28" s="56">
        <v>2</v>
      </c>
      <c r="B28" s="15">
        <v>14</v>
      </c>
      <c r="C28" s="160">
        <v>53</v>
      </c>
      <c r="D28" s="172" t="str">
        <f>IF(A28="","",INDEX(Nimet!$B$6:$B$244,A28))</f>
        <v>Marko Hiltunen</v>
      </c>
      <c r="E28" s="34" t="str">
        <f>IF(A28="","",INDEX(Nimet!$C$6:$C$244,A28))</f>
        <v>OPT-86</v>
      </c>
      <c r="F28" s="17"/>
      <c r="G28" s="28"/>
      <c r="H28" s="168"/>
      <c r="I28" s="28"/>
      <c r="J28" s="18"/>
      <c r="K28" s="19"/>
    </row>
    <row r="29" spans="1:11" ht="19.5" customHeight="1" thickBot="1">
      <c r="A29" s="56">
        <v>5</v>
      </c>
      <c r="B29" s="20">
        <v>17</v>
      </c>
      <c r="C29" s="161">
        <v>54</v>
      </c>
      <c r="D29" s="206" t="str">
        <f>IF(A29="","",INDEX(Nimet!$B$6:$B$244,A29))</f>
        <v>Ida Ranta</v>
      </c>
      <c r="E29" s="22" t="str">
        <f>IF(A29="","",INDEX(Nimet!$C$6:$C$244,A29))</f>
        <v>YNM</v>
      </c>
      <c r="F29" s="23"/>
      <c r="G29" s="33"/>
      <c r="H29" s="28"/>
      <c r="I29" s="28"/>
      <c r="J29" s="18"/>
      <c r="K29" s="19"/>
    </row>
    <row r="30" spans="1:11" ht="19.5" customHeight="1">
      <c r="A30" s="56">
        <v>71</v>
      </c>
      <c r="B30" s="25">
        <v>17</v>
      </c>
      <c r="C30" s="162">
        <v>55</v>
      </c>
      <c r="D30" s="228" t="str">
        <f>IF(A30="","",INDEX(Nimet!$B$6:$B$244,A30))</f>
        <v>Valtteri Salminen</v>
      </c>
      <c r="E30" s="37" t="str">
        <f>IF(A30="","",INDEX(Nimet!$C$6:$C$244,A30))</f>
        <v>OPT-86</v>
      </c>
      <c r="F30" s="27"/>
      <c r="G30" s="169"/>
      <c r="H30" s="28"/>
      <c r="I30" s="28"/>
      <c r="J30" s="18"/>
      <c r="K30" s="19"/>
    </row>
    <row r="31" spans="1:11" ht="19.5" customHeight="1" thickBot="1">
      <c r="A31" s="56">
        <v>18</v>
      </c>
      <c r="B31" s="30">
        <v>5</v>
      </c>
      <c r="C31" s="163">
        <v>56</v>
      </c>
      <c r="D31" s="198" t="str">
        <f>IF(A31="","",INDEX(Nimet!$B$6:$B$244,A31))</f>
        <v>Markus Perkkiö</v>
      </c>
      <c r="E31" s="40" t="str">
        <f>IF(A31="","",INDEX(Nimet!$C$6:$C$244,A31))</f>
        <v>OPT-86</v>
      </c>
      <c r="F31" s="17"/>
      <c r="G31" s="17"/>
      <c r="H31" s="28"/>
      <c r="I31" s="33"/>
      <c r="J31" s="18"/>
      <c r="K31" s="19"/>
    </row>
    <row r="32" spans="1:11" ht="19.5" customHeight="1" thickBot="1">
      <c r="A32" s="57"/>
      <c r="B32" s="11"/>
      <c r="C32" s="11"/>
      <c r="D32" s="59"/>
      <c r="E32" s="59"/>
      <c r="F32" s="17"/>
      <c r="G32" s="17"/>
      <c r="H32" s="28"/>
      <c r="I32" s="170"/>
      <c r="J32" s="18"/>
      <c r="K32" s="19"/>
    </row>
    <row r="33" spans="1:11" ht="19.5" customHeight="1">
      <c r="A33" s="56">
        <v>47</v>
      </c>
      <c r="B33" s="15">
        <v>14</v>
      </c>
      <c r="C33" s="160">
        <v>57</v>
      </c>
      <c r="D33" s="176" t="str">
        <f>IF(A33="","",INDEX(Nimet!$B$6:$B$244,A33))</f>
        <v>Jukka Kalliokoski</v>
      </c>
      <c r="E33" s="34" t="str">
        <f>IF(A33="","",INDEX(Nimet!$C$6:$C$244,A33))</f>
        <v>SeSi</v>
      </c>
      <c r="F33" s="17"/>
      <c r="G33" s="17"/>
      <c r="H33" s="28"/>
      <c r="I33" s="29"/>
      <c r="J33" s="18"/>
      <c r="K33" s="19"/>
    </row>
    <row r="34" spans="1:11" ht="19.5" customHeight="1" thickBot="1">
      <c r="A34" s="56"/>
      <c r="B34" s="20"/>
      <c r="C34" s="161">
        <v>58</v>
      </c>
      <c r="D34" s="21">
        <f>IF(A34="","",INDEX(Nimet!$B$6:$B$244,A34))</f>
      </c>
      <c r="E34" s="22">
        <f>IF(A34="","",INDEX(Nimet!$C$6:$C$244,A34))</f>
      </c>
      <c r="F34" s="23"/>
      <c r="G34" s="24"/>
      <c r="H34" s="28"/>
      <c r="I34" s="29"/>
      <c r="J34" s="18"/>
      <c r="K34" s="19"/>
    </row>
    <row r="35" spans="1:11" ht="19.5" customHeight="1">
      <c r="A35" s="56">
        <v>66</v>
      </c>
      <c r="B35" s="25">
        <v>14</v>
      </c>
      <c r="C35" s="162">
        <v>59</v>
      </c>
      <c r="D35" s="228" t="str">
        <f>IF(A35="","",INDEX(Nimet!$B$6:$B$244,A35))</f>
        <v>Felix Pekkari</v>
      </c>
      <c r="E35" s="37" t="str">
        <f>IF(A35="","",INDEX(Nimet!$C$6:$C$244,A35))</f>
        <v>BTK Norrs</v>
      </c>
      <c r="F35" s="27"/>
      <c r="G35" s="168"/>
      <c r="H35" s="28"/>
      <c r="I35" s="29"/>
      <c r="J35" s="18"/>
      <c r="K35" s="19"/>
    </row>
    <row r="36" spans="1:11" ht="19.5" customHeight="1" thickBot="1">
      <c r="A36" s="56">
        <v>55</v>
      </c>
      <c r="B36" s="30">
        <v>10</v>
      </c>
      <c r="C36" s="163">
        <v>60</v>
      </c>
      <c r="D36" s="198" t="str">
        <f>IF(A36="","",INDEX(Nimet!$B$6:$B$244,A36))</f>
        <v>Esa Kettunen</v>
      </c>
      <c r="E36" s="40" t="str">
        <f>IF(A36="","",INDEX(Nimet!$C$6:$C$244,A36))</f>
        <v>OPT-86</v>
      </c>
      <c r="F36" s="17"/>
      <c r="G36" s="28"/>
      <c r="H36" s="33"/>
      <c r="I36" s="29"/>
      <c r="J36" s="18"/>
      <c r="K36" s="19"/>
    </row>
    <row r="37" spans="1:11" ht="19.5" customHeight="1">
      <c r="A37" s="56">
        <v>51</v>
      </c>
      <c r="B37" s="15">
        <v>14</v>
      </c>
      <c r="C37" s="160">
        <v>61</v>
      </c>
      <c r="D37" s="174" t="str">
        <f>IF(A37="","",INDEX(Nimet!$B$6:$B$244,A37))</f>
        <v>Aleksi Hynynen</v>
      </c>
      <c r="E37" s="34" t="str">
        <f>IF(A37="","",INDEX(Nimet!$C$6:$C$244,A37))</f>
        <v>SeSi</v>
      </c>
      <c r="F37" s="159"/>
      <c r="G37" s="28"/>
      <c r="H37" s="170"/>
      <c r="I37" s="29"/>
      <c r="J37" s="18"/>
      <c r="K37" s="19"/>
    </row>
    <row r="38" spans="1:11" ht="19.5" customHeight="1" thickBot="1">
      <c r="A38" s="56">
        <v>64</v>
      </c>
      <c r="B38" s="20">
        <v>14</v>
      </c>
      <c r="C38" s="161">
        <v>62</v>
      </c>
      <c r="D38" s="21" t="str">
        <f>IF(A38="","",INDEX(Nimet!$B$6:$B$244,A38))</f>
        <v>Elio Garcia</v>
      </c>
      <c r="E38" s="22" t="str">
        <f>IF(A38="","",INDEX(Nimet!$C$6:$C$244,A38))</f>
        <v>BTK Norrs</v>
      </c>
      <c r="F38" s="168"/>
      <c r="G38" s="33"/>
      <c r="H38" s="29"/>
      <c r="I38" s="29"/>
      <c r="J38" s="18"/>
      <c r="K38" s="19"/>
    </row>
    <row r="39" spans="1:11" ht="19.5" customHeight="1">
      <c r="A39" s="56"/>
      <c r="B39" s="25"/>
      <c r="C39" s="162">
        <v>63</v>
      </c>
      <c r="D39" s="175">
        <f>IF(A39="","",INDEX(Nimet!$B$6:$B$244,A39))</f>
      </c>
      <c r="E39" s="37">
        <f>IF(A39="","",INDEX(Nimet!$C$6:$C$244,A39))</f>
      </c>
      <c r="F39" s="27"/>
      <c r="G39" s="169"/>
      <c r="H39" s="29"/>
      <c r="I39" s="29"/>
      <c r="J39" s="18"/>
      <c r="K39" s="19"/>
    </row>
    <row r="40" spans="1:11" ht="19.5" customHeight="1" thickBot="1">
      <c r="A40" s="56">
        <v>13</v>
      </c>
      <c r="B40" s="30">
        <v>2</v>
      </c>
      <c r="C40" s="163">
        <v>64</v>
      </c>
      <c r="D40" s="197" t="str">
        <f>IF(A40="","",INDEX(Nimet!$B$6:$B$244,A40))</f>
        <v>Pekka Ågren</v>
      </c>
      <c r="E40" s="40" t="str">
        <f>IF(A40="","",INDEX(Nimet!$C$6:$C$244,A40))</f>
        <v>OPT-86</v>
      </c>
      <c r="F40" s="170"/>
      <c r="G40" s="67"/>
      <c r="H40" s="67"/>
      <c r="I40" s="67"/>
      <c r="J40" s="18"/>
      <c r="K40" s="19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3" ht="19.5" customHeight="1">
      <c r="D43" s="309" t="s">
        <v>93</v>
      </c>
    </row>
    <row r="44" spans="1:11" s="255" customFormat="1" ht="24.75" customHeight="1">
      <c r="A44" s="302"/>
      <c r="B44" s="298"/>
      <c r="C44" s="299">
        <v>1</v>
      </c>
      <c r="D44" s="261">
        <f>IF(A44="","",INDEX(Nimet!$B$6:$B$244,A44))</f>
      </c>
      <c r="E44" s="261">
        <f>IF(A44="","",INDEX(Nimet!$C$6:$C$244,A44))</f>
      </c>
      <c r="F44" s="295"/>
      <c r="G44" s="295"/>
      <c r="H44" s="295"/>
      <c r="I44" s="284"/>
      <c r="J44" s="195"/>
      <c r="K44" s="296"/>
    </row>
    <row r="45" spans="1:11" s="255" customFormat="1" ht="24.75" customHeight="1">
      <c r="A45" s="302"/>
      <c r="B45" s="298"/>
      <c r="C45" s="299">
        <v>2</v>
      </c>
      <c r="D45" s="262">
        <f>IF(A45="","",INDEX(Nimet!$B$6:$B$244,A45))</f>
      </c>
      <c r="E45" s="261">
        <f>IF(A45="","",INDEX(Nimet!$C$6:$C$244,A45))</f>
      </c>
      <c r="F45" s="297"/>
      <c r="G45" s="295"/>
      <c r="H45" s="295"/>
      <c r="I45" s="284"/>
      <c r="J45" s="195"/>
      <c r="K45" s="296"/>
    </row>
    <row r="46" spans="1:11" s="255" customFormat="1" ht="24.75" customHeight="1">
      <c r="A46" s="302"/>
      <c r="B46" s="298"/>
      <c r="C46" s="299">
        <v>3</v>
      </c>
      <c r="D46" s="261">
        <f>IF(A46="","",INDEX(Nimet!$B$6:$B$244,A46))</f>
      </c>
      <c r="E46" s="261">
        <f>IF(A46="","",INDEX(Nimet!$C$6:$C$244,A46))</f>
      </c>
      <c r="F46" s="295"/>
      <c r="G46" s="297"/>
      <c r="H46" s="295"/>
      <c r="I46" s="284"/>
      <c r="J46" s="195"/>
      <c r="K46" s="296"/>
    </row>
    <row r="47" spans="1:11" s="255" customFormat="1" ht="24.75" customHeight="1">
      <c r="A47" s="302"/>
      <c r="B47" s="298"/>
      <c r="C47" s="299">
        <v>4</v>
      </c>
      <c r="D47" s="261">
        <f>IF(A47="","",INDEX(Nimet!$B$6:$B$244,A47))</f>
      </c>
      <c r="E47" s="261">
        <f>IF(A47="","",INDEX(Nimet!$C$6:$C$244,A47))</f>
      </c>
      <c r="F47" s="297"/>
      <c r="G47" s="295"/>
      <c r="H47" s="295"/>
      <c r="I47" s="284"/>
      <c r="J47" s="195"/>
      <c r="K47" s="296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showGridLines="0" zoomScale="75" zoomScaleNormal="75" zoomScalePageLayoutView="0" workbookViewId="0" topLeftCell="A55">
      <selection activeCell="Y37" sqref="Y37"/>
    </sheetView>
  </sheetViews>
  <sheetFormatPr defaultColWidth="9.140625" defaultRowHeight="19.5" customHeight="1"/>
  <cols>
    <col min="1" max="1" width="4.00390625" style="78" customWidth="1"/>
    <col min="2" max="2" width="5.00390625" style="138" customWidth="1"/>
    <col min="3" max="3" width="29.140625" style="78" customWidth="1"/>
    <col min="4" max="4" width="14.57421875" style="78" customWidth="1"/>
    <col min="5" max="5" width="10.8515625" style="138" customWidth="1"/>
    <col min="6" max="6" width="9.57421875" style="138" customWidth="1"/>
    <col min="7" max="8" width="9.7109375" style="138" customWidth="1"/>
    <col min="9" max="9" width="14.57421875" style="78" customWidth="1"/>
    <col min="10" max="10" width="9.7109375" style="78" customWidth="1"/>
    <col min="11" max="11" width="9.57421875" style="78" customWidth="1"/>
    <col min="12" max="12" width="9.7109375" style="138" customWidth="1"/>
    <col min="13" max="14" width="9.140625" style="78" customWidth="1"/>
    <col min="15" max="15" width="9.00390625" style="78" hidden="1" customWidth="1"/>
    <col min="16" max="20" width="9.140625" style="78" hidden="1" customWidth="1"/>
    <col min="21" max="21" width="9.140625" style="138" customWidth="1"/>
    <col min="22" max="16384" width="9.140625" style="78" customWidth="1"/>
  </cols>
  <sheetData>
    <row r="1" spans="2:16" ht="19.5" customHeight="1">
      <c r="B1" s="79"/>
      <c r="C1" s="155"/>
      <c r="D1" s="388"/>
      <c r="E1" s="389"/>
      <c r="F1" s="79"/>
      <c r="G1" s="79"/>
      <c r="H1" s="79"/>
      <c r="I1" s="81"/>
      <c r="J1" s="81"/>
      <c r="K1" s="81"/>
      <c r="L1" s="82"/>
      <c r="M1" s="81"/>
      <c r="N1" s="81"/>
      <c r="O1" s="81"/>
      <c r="P1" s="81"/>
    </row>
    <row r="2" spans="2:16" ht="19.5" customHeight="1">
      <c r="B2" s="79"/>
      <c r="C2" s="80" t="s">
        <v>0</v>
      </c>
      <c r="D2" s="412" t="str">
        <f>IF(Nimet!C1="","",Nimet!C1)</f>
        <v>Acon GP</v>
      </c>
      <c r="E2" s="413"/>
      <c r="F2" s="79"/>
      <c r="G2" s="79"/>
      <c r="H2" s="79"/>
      <c r="I2" s="81"/>
      <c r="J2" s="81"/>
      <c r="K2" s="81"/>
      <c r="L2" s="82"/>
      <c r="M2" s="81"/>
      <c r="N2" s="81"/>
      <c r="O2" s="81"/>
      <c r="P2" s="81"/>
    </row>
    <row r="3" spans="2:16" ht="19.5" customHeight="1">
      <c r="B3" s="82"/>
      <c r="C3" s="83" t="s">
        <v>57</v>
      </c>
      <c r="D3" s="412" t="s">
        <v>234</v>
      </c>
      <c r="E3" s="413"/>
      <c r="F3" s="372"/>
      <c r="G3" s="84"/>
      <c r="H3" s="84"/>
      <c r="I3" s="85"/>
      <c r="J3" s="81"/>
      <c r="K3" s="81"/>
      <c r="L3" s="82"/>
      <c r="M3" s="81"/>
      <c r="N3" s="81"/>
      <c r="O3" s="81"/>
      <c r="P3" s="81"/>
    </row>
    <row r="4" spans="2:16" ht="19.5" customHeight="1">
      <c r="B4" s="82"/>
      <c r="C4" s="83" t="s">
        <v>222</v>
      </c>
      <c r="D4" s="415" t="s">
        <v>231</v>
      </c>
      <c r="E4" s="416"/>
      <c r="F4" s="370"/>
      <c r="G4" s="84"/>
      <c r="H4" s="84"/>
      <c r="I4" s="85"/>
      <c r="J4" s="81"/>
      <c r="K4" s="81"/>
      <c r="L4" s="82"/>
      <c r="M4" s="81"/>
      <c r="N4" s="81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109</v>
      </c>
      <c r="M7" s="81"/>
      <c r="N7" s="81"/>
    </row>
    <row r="8" spans="1:14" ht="19.5" customHeight="1">
      <c r="A8" s="56">
        <v>59</v>
      </c>
      <c r="B8" s="94">
        <v>1</v>
      </c>
      <c r="C8" s="194" t="str">
        <f>IF(A8="","",INDEX(Nimet!$B$6:$B$244,A8))</f>
        <v>Mika Räsänen</v>
      </c>
      <c r="D8" s="96" t="str">
        <f>IF(A8="","",INDEX(Nimet!$C$6:$C$244,A8))</f>
        <v>Westika</v>
      </c>
      <c r="E8" s="70"/>
      <c r="F8" s="71" t="str">
        <f>+T17</f>
        <v>0-0</v>
      </c>
      <c r="G8" s="71" t="str">
        <f>+T13</f>
        <v>0-0</v>
      </c>
      <c r="H8" s="71" t="str">
        <f>+T15</f>
        <v>0-0</v>
      </c>
      <c r="I8" s="72" t="str">
        <f>+CONCATENATE(LEFT(F8)+LEFT(G8)+LEFT(H8),"-",RIGHT(F8)+RIGHT(G8)+RIGHT(H8))</f>
        <v>0-0</v>
      </c>
      <c r="J8" s="97">
        <f>+IF(VALUE(LEFT(F8))&gt;VALUE(RIGHT(F8)),1,0)+IF(VALUE(LEFT(G8))&gt;VALUE(RIGHT(G8)),1,0)+IF(VALUE(LEFT(H8))&gt;VALUE(RIGHT(H8)),1,0)</f>
        <v>0</v>
      </c>
      <c r="K8" s="98">
        <v>1</v>
      </c>
      <c r="L8" s="247"/>
      <c r="M8" s="99"/>
      <c r="N8" s="100"/>
    </row>
    <row r="9" spans="1:14" ht="19.5" customHeight="1" thickBot="1">
      <c r="A9" s="56">
        <v>36</v>
      </c>
      <c r="B9" s="101">
        <v>2</v>
      </c>
      <c r="C9" s="193" t="str">
        <f>IF(A9="","",INDEX(Nimet!$B$6:$B$244,A9))</f>
        <v>Pertti Rissanen</v>
      </c>
      <c r="D9" s="103" t="str">
        <f>IF(A9="","",INDEX(Nimet!$C$6:$C$244,A9))</f>
        <v>KuPTS</v>
      </c>
      <c r="E9" s="104" t="str">
        <f>+CONCATENATE(RIGHT(F8),"-",LEFT(F8))</f>
        <v>0-0</v>
      </c>
      <c r="F9" s="105"/>
      <c r="G9" s="106" t="str">
        <f>+T16</f>
        <v>0-0</v>
      </c>
      <c r="H9" s="106" t="str">
        <f>+T14</f>
        <v>0-0</v>
      </c>
      <c r="I9" s="107" t="str">
        <f>+CONCATENATE(LEFT(E9)+LEFT(G9)+LEFT(H9),"-",RIGHT(E9)+RIGHT(G9)+RIGHT(H9))</f>
        <v>0-0</v>
      </c>
      <c r="J9" s="108">
        <f>+IF(VALUE(LEFT(E9))&gt;VALUE(RIGHT(E9)),1,0)+IF(VALUE(LEFT(G9))&gt;VALUE(RIGHT(G9)),1,0)+IF(VALUE(LEFT(H9))&gt;VALUE(RIGHT(H9)),1,0)</f>
        <v>0</v>
      </c>
      <c r="K9" s="109" t="s">
        <v>214</v>
      </c>
      <c r="L9" s="248"/>
      <c r="M9" s="99"/>
      <c r="N9" s="100"/>
    </row>
    <row r="10" spans="1:14" ht="19.5" customHeight="1">
      <c r="A10" s="56">
        <v>54</v>
      </c>
      <c r="B10" s="94">
        <v>3</v>
      </c>
      <c r="C10" s="95" t="str">
        <f>IF(A10="","",INDEX(Nimet!$B$6:$B$244,A10))</f>
        <v>Kristian Palomaa</v>
      </c>
      <c r="D10" s="96" t="str">
        <f>IF(A10="","",INDEX(Nimet!$C$6:$C$244,A10))</f>
        <v>OPT-86</v>
      </c>
      <c r="E10" s="110" t="str">
        <f>+CONCATENATE(RIGHT(G8),"-",LEFT(G8))</f>
        <v>0-0</v>
      </c>
      <c r="F10" s="106" t="str">
        <f>+CONCATENATE(RIGHT(G9),"-",LEFT(G9))</f>
        <v>0-0</v>
      </c>
      <c r="G10" s="111"/>
      <c r="H10" s="106" t="str">
        <f>+T18</f>
        <v>0-0</v>
      </c>
      <c r="I10" s="107" t="str">
        <f>+CONCATENATE(LEFT(E10)+LEFT(F10)+LEFT(H10),"-",RIGHT(E10)+RIGHT(F10)+RIGHT(H10))</f>
        <v>0-0</v>
      </c>
      <c r="J10" s="112">
        <f>+IF(VALUE(LEFT(F10))&gt;VALUE(RIGHT(F10)),1,0)+IF(VALUE(LEFT(E10))&gt;VALUE(RIGHT(E10)),1,0)+IF(VALUE(LEFT(H10))&gt;VALUE(RIGHT(H10)),1,0)</f>
        <v>0</v>
      </c>
      <c r="K10" s="109" t="s">
        <v>123</v>
      </c>
      <c r="L10" s="248"/>
      <c r="M10" s="99"/>
      <c r="N10" s="113"/>
    </row>
    <row r="11" spans="1:14" ht="19.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9"/>
      <c r="M11" s="99"/>
      <c r="N11" s="113"/>
    </row>
    <row r="12" spans="2:16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</row>
    <row r="13" spans="2:20" ht="19.5" customHeight="1">
      <c r="B13" s="140" t="s">
        <v>32</v>
      </c>
      <c r="C13" s="141" t="str">
        <f>+C8</f>
        <v>Mika Räsänen</v>
      </c>
      <c r="D13" s="142" t="str">
        <f>+D8</f>
        <v>Westika</v>
      </c>
      <c r="E13" s="143" t="s">
        <v>13</v>
      </c>
      <c r="F13" s="408" t="str">
        <f>+C10</f>
        <v>Kristian Palomaa</v>
      </c>
      <c r="G13" s="409"/>
      <c r="H13" s="409"/>
      <c r="I13" s="141" t="str">
        <f>+D10</f>
        <v>OPT-86</v>
      </c>
      <c r="J13" s="357"/>
      <c r="K13" s="357"/>
      <c r="L13" s="358"/>
      <c r="M13" s="358"/>
      <c r="N13" s="358"/>
      <c r="O13" s="124">
        <f aca="true" t="shared" si="0" ref="O13:S18">IF(ISTEXT(J13),IF(VALUE(SUBSTITUTE(LEFT(J13,2),"-",",0"))&gt;VALUE(SUBSTITUTE(RIGHT(J13,2),"-","")),1,0.1),0.01)</f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0-0</v>
      </c>
    </row>
    <row r="14" spans="2:23" ht="19.5" customHeight="1">
      <c r="B14" s="126" t="s">
        <v>33</v>
      </c>
      <c r="C14" s="127" t="str">
        <f>+C9</f>
        <v>Pertti Rissanen</v>
      </c>
      <c r="D14" s="128" t="str">
        <f>+D9</f>
        <v>KuPTS</v>
      </c>
      <c r="E14" s="82" t="s">
        <v>13</v>
      </c>
      <c r="F14" s="406">
        <f>+C11</f>
      </c>
      <c r="G14" s="407"/>
      <c r="H14" s="407"/>
      <c r="I14" s="127">
        <f>+D11</f>
      </c>
      <c r="J14" s="359"/>
      <c r="K14" s="359"/>
      <c r="L14" s="360"/>
      <c r="M14" s="360"/>
      <c r="N14" s="360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W14" s="290"/>
    </row>
    <row r="15" spans="2:20" ht="19.5" customHeight="1">
      <c r="B15" s="140" t="s">
        <v>34</v>
      </c>
      <c r="C15" s="141" t="str">
        <f>+C8</f>
        <v>Mika Räsänen</v>
      </c>
      <c r="D15" s="142" t="str">
        <f>+D8</f>
        <v>Westika</v>
      </c>
      <c r="E15" s="143" t="s">
        <v>13</v>
      </c>
      <c r="F15" s="408">
        <f>+C11</f>
      </c>
      <c r="G15" s="409"/>
      <c r="H15" s="409"/>
      <c r="I15" s="141">
        <f>+D11</f>
      </c>
      <c r="J15" s="357"/>
      <c r="K15" s="357"/>
      <c r="L15" s="358"/>
      <c r="M15" s="358"/>
      <c r="N15" s="358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9.5" customHeight="1">
      <c r="B16" s="129" t="s">
        <v>35</v>
      </c>
      <c r="C16" s="130" t="str">
        <f>+C9</f>
        <v>Pertti Rissanen</v>
      </c>
      <c r="D16" s="131" t="str">
        <f>+D9</f>
        <v>KuPTS</v>
      </c>
      <c r="E16" s="132" t="s">
        <v>13</v>
      </c>
      <c r="F16" s="410" t="str">
        <f>+C10</f>
        <v>Kristian Palomaa</v>
      </c>
      <c r="G16" s="411"/>
      <c r="H16" s="411"/>
      <c r="I16" s="130" t="str">
        <f>+D10</f>
        <v>OPT-86</v>
      </c>
      <c r="J16" s="359"/>
      <c r="K16" s="359"/>
      <c r="L16" s="360"/>
      <c r="M16" s="360"/>
      <c r="N16" s="360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</row>
    <row r="17" spans="2:20" ht="19.5" customHeight="1">
      <c r="B17" s="140" t="s">
        <v>36</v>
      </c>
      <c r="C17" s="141" t="str">
        <f>+C8</f>
        <v>Mika Räsänen</v>
      </c>
      <c r="D17" s="142" t="str">
        <f>+D8</f>
        <v>Westika</v>
      </c>
      <c r="E17" s="143" t="s">
        <v>13</v>
      </c>
      <c r="F17" s="408" t="str">
        <f>+C9</f>
        <v>Pertti Rissanen</v>
      </c>
      <c r="G17" s="409"/>
      <c r="H17" s="409"/>
      <c r="I17" s="141" t="str">
        <f>+D9</f>
        <v>KuPTS</v>
      </c>
      <c r="J17" s="357"/>
      <c r="K17" s="357"/>
      <c r="L17" s="358"/>
      <c r="M17" s="358"/>
      <c r="N17" s="358"/>
      <c r="O17" s="124">
        <f t="shared" si="0"/>
        <v>0.01</v>
      </c>
      <c r="P17" s="124">
        <f t="shared" si="0"/>
        <v>0.01</v>
      </c>
      <c r="Q17" s="124">
        <f t="shared" si="0"/>
        <v>0.01</v>
      </c>
      <c r="R17" s="124">
        <f t="shared" si="0"/>
        <v>0.01</v>
      </c>
      <c r="S17" s="124">
        <f t="shared" si="0"/>
        <v>0.01</v>
      </c>
      <c r="T17" s="125" t="str">
        <f t="shared" si="1"/>
        <v>0-0</v>
      </c>
    </row>
    <row r="18" spans="2:20" ht="19.5" customHeight="1">
      <c r="B18" s="129" t="s">
        <v>37</v>
      </c>
      <c r="C18" s="130" t="str">
        <f>+C10</f>
        <v>Kristian Palomaa</v>
      </c>
      <c r="D18" s="131" t="str">
        <f>+D10</f>
        <v>OPT-86</v>
      </c>
      <c r="E18" s="132" t="s">
        <v>13</v>
      </c>
      <c r="F18" s="410">
        <f>+C11</f>
      </c>
      <c r="G18" s="411"/>
      <c r="H18" s="411"/>
      <c r="I18" s="130">
        <f>+D11</f>
      </c>
      <c r="J18" s="359"/>
      <c r="K18" s="359"/>
      <c r="L18" s="360"/>
      <c r="M18" s="360"/>
      <c r="N18" s="360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109</v>
      </c>
      <c r="M21" s="81"/>
      <c r="N21" s="81"/>
    </row>
    <row r="22" spans="1:14" ht="19.5" customHeight="1">
      <c r="A22" s="56">
        <v>34</v>
      </c>
      <c r="B22" s="94">
        <v>1</v>
      </c>
      <c r="C22" s="95" t="str">
        <f>IF(A22="","",INDEX(Nimet!$B$6:$B$244,A22))</f>
        <v>Esa Miettinen</v>
      </c>
      <c r="D22" s="96" t="str">
        <f>IF(A22="","",INDEX(Nimet!$C$6:$C$244,A22))</f>
        <v>KuPTS</v>
      </c>
      <c r="E22" s="70"/>
      <c r="F22" s="71" t="str">
        <f>+T31</f>
        <v>0-0</v>
      </c>
      <c r="G22" s="71" t="str">
        <f>+T27</f>
        <v>0-0</v>
      </c>
      <c r="H22" s="71" t="str">
        <f>+T29</f>
        <v>0-0</v>
      </c>
      <c r="I22" s="72" t="str">
        <f>+CONCATENATE(LEFT(F22)+LEFT(G22)+LEFT(H22),"-",RIGHT(F22)+RIGHT(G22)+RIGHT(H22))</f>
        <v>0-0</v>
      </c>
      <c r="J22" s="97">
        <f>+IF(VALUE(LEFT(F22))&gt;VALUE(RIGHT(F22)),1,0)+IF(VALUE(LEFT(G22))&gt;VALUE(RIGHT(G22)),1,0)+IF(VALUE(LEFT(H22))&gt;VALUE(RIGHT(H22)),1,0)</f>
        <v>0</v>
      </c>
      <c r="K22" s="98">
        <v>6</v>
      </c>
      <c r="L22" s="247"/>
      <c r="M22" s="99"/>
      <c r="N22" s="100"/>
    </row>
    <row r="23" spans="1:14" ht="19.5" customHeight="1" thickBot="1">
      <c r="A23" s="56">
        <v>8</v>
      </c>
      <c r="B23" s="101">
        <v>2</v>
      </c>
      <c r="C23" s="102" t="str">
        <f>IF(A23="","",INDEX(Nimet!$B$6:$B$244,A23))</f>
        <v>Marko Leskinen</v>
      </c>
      <c r="D23" s="103" t="str">
        <f>IF(A23="","",INDEX(Nimet!$C$6:$C$244,A23))</f>
        <v>Kalix BTK</v>
      </c>
      <c r="E23" s="104" t="str">
        <f>+CONCATENATE(RIGHT(F22),"-",LEFT(F22))</f>
        <v>0-0</v>
      </c>
      <c r="F23" s="105"/>
      <c r="G23" s="106" t="str">
        <f>+T30</f>
        <v>0-0</v>
      </c>
      <c r="H23" s="106" t="str">
        <f>+T28</f>
        <v>0-0</v>
      </c>
      <c r="I23" s="107" t="str">
        <f>+CONCATENATE(LEFT(E23)+LEFT(G23)+LEFT(H23),"-",RIGHT(E23)+RIGHT(G23)+RIGHT(H23))</f>
        <v>0-0</v>
      </c>
      <c r="J23" s="108">
        <f>+IF(VALUE(LEFT(E23))&gt;VALUE(RIGHT(E23)),1,0)+IF(VALUE(LEFT(G23))&gt;VALUE(RIGHT(G23)),1,0)+IF(VALUE(LEFT(H23))&gt;VALUE(RIGHT(H23)),1,0)</f>
        <v>0</v>
      </c>
      <c r="K23" s="109" t="s">
        <v>214</v>
      </c>
      <c r="L23" s="248"/>
      <c r="M23" s="99"/>
      <c r="N23" s="100"/>
    </row>
    <row r="24" spans="1:14" ht="19.5" customHeight="1">
      <c r="A24" s="56">
        <v>53</v>
      </c>
      <c r="B24" s="94">
        <v>3</v>
      </c>
      <c r="C24" s="95" t="str">
        <f>IF(A24="","",INDEX(Nimet!$B$6:$B$244,A24))</f>
        <v>Janne Röpelinen</v>
      </c>
      <c r="D24" s="96" t="str">
        <f>IF(A24="","",INDEX(Nimet!$C$6:$C$244,A24))</f>
        <v>OPT-86</v>
      </c>
      <c r="E24" s="110" t="str">
        <f>+CONCATENATE(RIGHT(G22),"-",LEFT(G22))</f>
        <v>0-0</v>
      </c>
      <c r="F24" s="106" t="str">
        <f>+CONCATENATE(RIGHT(G23),"-",LEFT(G23))</f>
        <v>0-0</v>
      </c>
      <c r="G24" s="111"/>
      <c r="H24" s="106" t="str">
        <f>+T32</f>
        <v>0-0</v>
      </c>
      <c r="I24" s="107" t="str">
        <f>+CONCATENATE(LEFT(E24)+LEFT(F24)+LEFT(H24),"-",RIGHT(E24)+RIGHT(F24)+RIGHT(H24))</f>
        <v>0-0</v>
      </c>
      <c r="J24" s="112">
        <f>+IF(VALUE(LEFT(F24))&gt;VALUE(RIGHT(F24)),1,0)+IF(VALUE(LEFT(E24))&gt;VALUE(RIGHT(E24)),1,0)+IF(VALUE(LEFT(H24))&gt;VALUE(RIGHT(H24)),1,0)</f>
        <v>0</v>
      </c>
      <c r="K24" s="109" t="s">
        <v>123</v>
      </c>
      <c r="L24" s="248"/>
      <c r="M24" s="99"/>
      <c r="N24" s="113"/>
    </row>
    <row r="25" spans="1:14" ht="19.5" customHeight="1" thickBot="1">
      <c r="A25" s="56"/>
      <c r="B25" s="101">
        <v>4</v>
      </c>
      <c r="C25" s="102">
        <f>IF(A25="","",INDEX(Nimet!$B$6:$B$244,A25))</f>
      </c>
      <c r="D25" s="103">
        <f>IF(A25="","",INDEX(Nimet!$C$6:$C$244,A25))</f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/>
      <c r="L25" s="249"/>
      <c r="M25" s="99"/>
      <c r="N25" s="113"/>
    </row>
    <row r="26" spans="2:16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</row>
    <row r="27" spans="2:20" ht="19.5" customHeight="1">
      <c r="B27" s="140" t="s">
        <v>32</v>
      </c>
      <c r="C27" s="141" t="str">
        <f>C22</f>
        <v>Esa Miettinen</v>
      </c>
      <c r="D27" s="142" t="str">
        <f>+D22</f>
        <v>KuPTS</v>
      </c>
      <c r="E27" s="143" t="s">
        <v>13</v>
      </c>
      <c r="F27" s="408" t="str">
        <f>+C24</f>
        <v>Janne Röpelinen</v>
      </c>
      <c r="G27" s="409"/>
      <c r="H27" s="409"/>
      <c r="I27" s="141" t="str">
        <f>+D24</f>
        <v>OPT-86</v>
      </c>
      <c r="J27" s="357"/>
      <c r="K27" s="357"/>
      <c r="L27" s="358"/>
      <c r="M27" s="358"/>
      <c r="N27" s="358"/>
      <c r="O27" s="124">
        <f aca="true" t="shared" si="2" ref="O27:S32">IF(ISTEXT(J27),IF(VALUE(SUBSTITUTE(LEFT(J27,2),"-",",0"))&gt;VALUE(SUBSTITUTE(RIGHT(J27,2),"-","")),1,0.1),0.01)</f>
        <v>0.01</v>
      </c>
      <c r="P27" s="124">
        <f t="shared" si="2"/>
        <v>0.01</v>
      </c>
      <c r="Q27" s="124">
        <f t="shared" si="2"/>
        <v>0.01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0-0</v>
      </c>
    </row>
    <row r="28" spans="2:20" ht="19.5" customHeight="1">
      <c r="B28" s="126" t="s">
        <v>33</v>
      </c>
      <c r="C28" s="127" t="str">
        <f>+C23</f>
        <v>Marko Leskinen</v>
      </c>
      <c r="D28" s="128" t="str">
        <f>+D23</f>
        <v>Kalix BTK</v>
      </c>
      <c r="E28" s="82" t="s">
        <v>13</v>
      </c>
      <c r="F28" s="406">
        <f>+C25</f>
      </c>
      <c r="G28" s="407"/>
      <c r="H28" s="407"/>
      <c r="I28" s="127">
        <f>+D25</f>
      </c>
      <c r="J28" s="359"/>
      <c r="K28" s="359"/>
      <c r="L28" s="360"/>
      <c r="M28" s="360"/>
      <c r="N28" s="360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</row>
    <row r="29" spans="2:20" ht="19.5" customHeight="1">
      <c r="B29" s="140" t="s">
        <v>34</v>
      </c>
      <c r="C29" s="141" t="str">
        <f>+C22</f>
        <v>Esa Miettinen</v>
      </c>
      <c r="D29" s="142" t="str">
        <f>+D22</f>
        <v>KuPTS</v>
      </c>
      <c r="E29" s="143" t="s">
        <v>13</v>
      </c>
      <c r="F29" s="408">
        <f>+C25</f>
      </c>
      <c r="G29" s="409"/>
      <c r="H29" s="409"/>
      <c r="I29" s="141">
        <f>+D25</f>
      </c>
      <c r="J29" s="357"/>
      <c r="K29" s="357"/>
      <c r="L29" s="358"/>
      <c r="M29" s="358"/>
      <c r="N29" s="358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</row>
    <row r="30" spans="2:20" ht="19.5" customHeight="1">
      <c r="B30" s="129" t="s">
        <v>35</v>
      </c>
      <c r="C30" s="130" t="str">
        <f>+C23</f>
        <v>Marko Leskinen</v>
      </c>
      <c r="D30" s="131" t="str">
        <f>+D23</f>
        <v>Kalix BTK</v>
      </c>
      <c r="E30" s="132" t="s">
        <v>13</v>
      </c>
      <c r="F30" s="410" t="str">
        <f>+C24</f>
        <v>Janne Röpelinen</v>
      </c>
      <c r="G30" s="411"/>
      <c r="H30" s="411"/>
      <c r="I30" s="130" t="str">
        <f>+D24</f>
        <v>OPT-86</v>
      </c>
      <c r="J30" s="359"/>
      <c r="K30" s="359"/>
      <c r="L30" s="360"/>
      <c r="M30" s="360"/>
      <c r="N30" s="360"/>
      <c r="O30" s="124">
        <f t="shared" si="2"/>
        <v>0.01</v>
      </c>
      <c r="P30" s="124">
        <f t="shared" si="2"/>
        <v>0.01</v>
      </c>
      <c r="Q30" s="124">
        <f t="shared" si="2"/>
        <v>0.01</v>
      </c>
      <c r="R30" s="124">
        <f t="shared" si="2"/>
        <v>0.01</v>
      </c>
      <c r="S30" s="124">
        <f t="shared" si="2"/>
        <v>0.01</v>
      </c>
      <c r="T30" s="125" t="str">
        <f t="shared" si="3"/>
        <v>0-0</v>
      </c>
    </row>
    <row r="31" spans="2:20" ht="19.5" customHeight="1">
      <c r="B31" s="140" t="s">
        <v>36</v>
      </c>
      <c r="C31" s="141" t="str">
        <f>+C22</f>
        <v>Esa Miettinen</v>
      </c>
      <c r="D31" s="142" t="str">
        <f>+D22</f>
        <v>KuPTS</v>
      </c>
      <c r="E31" s="143" t="s">
        <v>13</v>
      </c>
      <c r="F31" s="408" t="str">
        <f>+C23</f>
        <v>Marko Leskinen</v>
      </c>
      <c r="G31" s="409"/>
      <c r="H31" s="409"/>
      <c r="I31" s="141" t="str">
        <f>+D23</f>
        <v>Kalix BTK</v>
      </c>
      <c r="J31" s="357"/>
      <c r="K31" s="357"/>
      <c r="L31" s="358"/>
      <c r="M31" s="358"/>
      <c r="N31" s="358"/>
      <c r="O31" s="124">
        <f t="shared" si="2"/>
        <v>0.01</v>
      </c>
      <c r="P31" s="124">
        <f t="shared" si="2"/>
        <v>0.01</v>
      </c>
      <c r="Q31" s="124">
        <f t="shared" si="2"/>
        <v>0.01</v>
      </c>
      <c r="R31" s="124">
        <f t="shared" si="2"/>
        <v>0.01</v>
      </c>
      <c r="S31" s="124">
        <f t="shared" si="2"/>
        <v>0.01</v>
      </c>
      <c r="T31" s="125" t="str">
        <f t="shared" si="3"/>
        <v>0-0</v>
      </c>
    </row>
    <row r="32" spans="2:20" ht="19.5" customHeight="1">
      <c r="B32" s="129" t="s">
        <v>37</v>
      </c>
      <c r="C32" s="130" t="str">
        <f>+C24</f>
        <v>Janne Röpelinen</v>
      </c>
      <c r="D32" s="131" t="str">
        <f>+D24</f>
        <v>OPT-86</v>
      </c>
      <c r="E32" s="132" t="s">
        <v>13</v>
      </c>
      <c r="F32" s="410">
        <f>+C25</f>
      </c>
      <c r="G32" s="411"/>
      <c r="H32" s="411"/>
      <c r="I32" s="130">
        <f>+D25</f>
      </c>
      <c r="J32" s="359"/>
      <c r="K32" s="359"/>
      <c r="L32" s="360"/>
      <c r="M32" s="360"/>
      <c r="N32" s="360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83"/>
      <c r="K33" s="283"/>
      <c r="L33" s="284"/>
      <c r="M33" s="284"/>
      <c r="N33" s="284"/>
      <c r="O33" s="124"/>
      <c r="P33" s="124"/>
      <c r="Q33" s="124"/>
      <c r="R33" s="124"/>
      <c r="S33" s="124"/>
      <c r="T33" s="125"/>
    </row>
    <row r="34" spans="2:16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</row>
    <row r="35" spans="2:14" ht="19.5" customHeight="1" thickBot="1">
      <c r="B35" s="89"/>
      <c r="C35" s="90" t="s">
        <v>4</v>
      </c>
      <c r="D35" s="90" t="s">
        <v>5</v>
      </c>
      <c r="E35" s="91">
        <v>1</v>
      </c>
      <c r="F35" s="91">
        <v>2</v>
      </c>
      <c r="G35" s="91">
        <v>3</v>
      </c>
      <c r="H35" s="91">
        <v>4</v>
      </c>
      <c r="I35" s="92" t="s">
        <v>28</v>
      </c>
      <c r="J35" s="92" t="s">
        <v>29</v>
      </c>
      <c r="K35" s="93" t="s">
        <v>63</v>
      </c>
      <c r="L35" s="246" t="s">
        <v>109</v>
      </c>
      <c r="M35" s="81"/>
      <c r="N35" s="81"/>
    </row>
    <row r="36" spans="1:14" ht="19.5" customHeight="1">
      <c r="A36" s="56">
        <v>60</v>
      </c>
      <c r="B36" s="94">
        <v>1</v>
      </c>
      <c r="C36" s="95" t="str">
        <f>IF(A36="","",INDEX(Nimet!$B$6:$B$244,A36))</f>
        <v>Jani Jormanainen</v>
      </c>
      <c r="D36" s="96" t="str">
        <f>IF(A36="","",INDEX(Nimet!$C$6:$C$244,A36))</f>
        <v>PT-Espoo</v>
      </c>
      <c r="E36" s="70"/>
      <c r="F36" s="71" t="str">
        <f>+T45</f>
        <v>0-0</v>
      </c>
      <c r="G36" s="71" t="str">
        <f>+T41</f>
        <v>0-0</v>
      </c>
      <c r="H36" s="71" t="str">
        <f>+T43</f>
        <v>0-0</v>
      </c>
      <c r="I36" s="72" t="str">
        <f>+CONCATENATE(LEFT(F36)+LEFT(G36)+LEFT(H36),"-",RIGHT(F36)+RIGHT(G36)+RIGHT(H36))</f>
        <v>0-0</v>
      </c>
      <c r="J36" s="97">
        <f>+IF(VALUE(LEFT(F36))&gt;VALUE(RIGHT(F36)),1,0)+IF(VALUE(LEFT(G36))&gt;VALUE(RIGHT(G36)),1,0)+IF(VALUE(LEFT(H36))&gt;VALUE(RIGHT(H36)),1,0)</f>
        <v>0</v>
      </c>
      <c r="K36" s="98">
        <v>7</v>
      </c>
      <c r="L36" s="247"/>
      <c r="M36" s="99"/>
      <c r="N36" s="100"/>
    </row>
    <row r="37" spans="1:14" ht="19.5" customHeight="1" thickBot="1">
      <c r="A37" s="56">
        <v>22</v>
      </c>
      <c r="B37" s="101">
        <v>2</v>
      </c>
      <c r="C37" s="102" t="str">
        <f>IF(A37="","",INDEX(Nimet!$B$6:$B$244,A37))</f>
        <v>Jani Anttila</v>
      </c>
      <c r="D37" s="103" t="str">
        <f>IF(A37="","",INDEX(Nimet!$C$6:$C$244,A37))</f>
        <v>OPT-86</v>
      </c>
      <c r="E37" s="104" t="str">
        <f>+CONCATENATE(RIGHT(F36),"-",LEFT(F36))</f>
        <v>0-0</v>
      </c>
      <c r="F37" s="105"/>
      <c r="G37" s="106" t="str">
        <f>+T44</f>
        <v>0-0</v>
      </c>
      <c r="H37" s="106" t="str">
        <f>+T42</f>
        <v>0-0</v>
      </c>
      <c r="I37" s="107" t="str">
        <f>+CONCATENATE(LEFT(E37)+LEFT(G37)+LEFT(H37),"-",RIGHT(E37)+RIGHT(G37)+RIGHT(H37))</f>
        <v>0-0</v>
      </c>
      <c r="J37" s="108">
        <f>+IF(VALUE(LEFT(E37))&gt;VALUE(RIGHT(E37)),1,0)+IF(VALUE(LEFT(G37))&gt;VALUE(RIGHT(G37)),1,0)+IF(VALUE(LEFT(H37))&gt;VALUE(RIGHT(H37)),1,0)</f>
        <v>0</v>
      </c>
      <c r="K37" s="109">
        <v>85</v>
      </c>
      <c r="L37" s="248"/>
      <c r="M37" s="99"/>
      <c r="N37" s="100"/>
    </row>
    <row r="38" spans="1:14" ht="19.5" customHeight="1">
      <c r="A38" s="56">
        <v>40</v>
      </c>
      <c r="B38" s="94">
        <v>3</v>
      </c>
      <c r="C38" s="95" t="str">
        <f>IF(A38="","",INDEX(Nimet!$B$6:$B$244,A38))</f>
        <v>Tommy Alen</v>
      </c>
      <c r="D38" s="96" t="str">
        <f>IF(A38="","",INDEX(Nimet!$C$6:$C$244,A38))</f>
        <v>KoKu</v>
      </c>
      <c r="E38" s="110" t="str">
        <f>+CONCATENATE(RIGHT(G36),"-",LEFT(G36))</f>
        <v>0-0</v>
      </c>
      <c r="F38" s="106" t="str">
        <f>+CONCATENATE(RIGHT(G37),"-",LEFT(G37))</f>
        <v>0-0</v>
      </c>
      <c r="G38" s="111"/>
      <c r="H38" s="106" t="str">
        <f>+T46</f>
        <v>0-0</v>
      </c>
      <c r="I38" s="107" t="str">
        <f>+CONCATENATE(LEFT(E38)+LEFT(F38)+LEFT(H38),"-",RIGHT(E38)+RIGHT(F38)+RIGHT(H38))</f>
        <v>0-0</v>
      </c>
      <c r="J38" s="112">
        <f>+IF(VALUE(LEFT(F38))&gt;VALUE(RIGHT(F38)),1,0)+IF(VALUE(LEFT(E38))&gt;VALUE(RIGHT(E38)),1,0)+IF(VALUE(LEFT(H38))&gt;VALUE(RIGHT(H38)),1,0)</f>
        <v>0</v>
      </c>
      <c r="K38" s="109" t="s">
        <v>123</v>
      </c>
      <c r="L38" s="248"/>
      <c r="M38" s="99"/>
      <c r="N38" s="113"/>
    </row>
    <row r="39" spans="1:14" ht="19.5" customHeight="1" thickBot="1">
      <c r="A39" s="56"/>
      <c r="B39" s="101">
        <v>4</v>
      </c>
      <c r="C39" s="102">
        <f>IF(A39="","",INDEX(Nimet!$B$6:$B$244,A39))</f>
      </c>
      <c r="D39" s="103">
        <f>IF(A39="","",INDEX(Nimet!$C$6:$C$244,A39))</f>
      </c>
      <c r="E39" s="76" t="str">
        <f>+CONCATENATE(RIGHT(H36),"-",LEFT(H36))</f>
        <v>0-0</v>
      </c>
      <c r="F39" s="74" t="str">
        <f>+CONCATENATE(RIGHT(H37),"-",LEFT(H37))</f>
        <v>0-0</v>
      </c>
      <c r="G39" s="77" t="str">
        <f>+CONCATENATE(RIGHT(H38),"-",LEFT(H38))</f>
        <v>0-0</v>
      </c>
      <c r="H39" s="73"/>
      <c r="I39" s="75" t="str">
        <f>+CONCATENATE(LEFT(E39)+LEFT(F39)+LEFT(G39),"-",RIGHT(E39)+RIGHT(F39)+RIGHT(G39))</f>
        <v>0-0</v>
      </c>
      <c r="J39" s="114">
        <f>+IF(VALUE(LEFT(F39))&gt;VALUE(RIGHT(F39)),1,0)+IF(VALUE(LEFT(G39))&gt;VALUE(RIGHT(G39)),1,0)+IF(VALUE(LEFT(E39))&gt;VALUE(RIGHT(E39)),1,0)</f>
        <v>0</v>
      </c>
      <c r="K39" s="115"/>
      <c r="L39" s="249"/>
      <c r="M39" s="99"/>
      <c r="N39" s="113"/>
    </row>
    <row r="40" spans="2:2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316"/>
    </row>
    <row r="41" spans="2:20" ht="19.5" customHeight="1">
      <c r="B41" s="140" t="s">
        <v>32</v>
      </c>
      <c r="C41" s="141" t="str">
        <f>+C36</f>
        <v>Jani Jormanainen</v>
      </c>
      <c r="D41" s="142" t="str">
        <f>+D36</f>
        <v>PT-Espoo</v>
      </c>
      <c r="E41" s="143" t="s">
        <v>13</v>
      </c>
      <c r="F41" s="408" t="str">
        <f>+C38</f>
        <v>Tommy Alen</v>
      </c>
      <c r="G41" s="409"/>
      <c r="H41" s="409"/>
      <c r="I41" s="141" t="str">
        <f>+D38</f>
        <v>KoKu</v>
      </c>
      <c r="J41" s="357"/>
      <c r="K41" s="357"/>
      <c r="L41" s="358"/>
      <c r="M41" s="358"/>
      <c r="N41" s="358"/>
      <c r="O41" s="124">
        <f aca="true" t="shared" si="4" ref="O41:S46">IF(ISTEXT(J41),IF(VALUE(SUBSTITUTE(LEFT(J41,2),"-",",0"))&gt;VALUE(SUBSTITUTE(RIGHT(J41,2),"-","")),1,0.1),0.01)</f>
        <v>0.01</v>
      </c>
      <c r="P41" s="124">
        <f t="shared" si="4"/>
        <v>0.01</v>
      </c>
      <c r="Q41" s="124">
        <f t="shared" si="4"/>
        <v>0.01</v>
      </c>
      <c r="R41" s="124">
        <f t="shared" si="4"/>
        <v>0.01</v>
      </c>
      <c r="S41" s="124">
        <f t="shared" si="4"/>
        <v>0.01</v>
      </c>
      <c r="T41" s="125" t="str">
        <f aca="true" t="shared" si="5" ref="T41:T46">LEFT(REPLACE(SUM(O41:S41),2,1,"-"),3)</f>
        <v>0-0</v>
      </c>
    </row>
    <row r="42" spans="2:20" ht="19.5" customHeight="1">
      <c r="B42" s="126" t="s">
        <v>33</v>
      </c>
      <c r="C42" s="127" t="str">
        <f>+C37</f>
        <v>Jani Anttila</v>
      </c>
      <c r="D42" s="128" t="str">
        <f>+D37</f>
        <v>OPT-86</v>
      </c>
      <c r="E42" s="82" t="s">
        <v>13</v>
      </c>
      <c r="F42" s="406">
        <f>+C39</f>
      </c>
      <c r="G42" s="407"/>
      <c r="H42" s="407"/>
      <c r="I42" s="127">
        <f>+D39</f>
      </c>
      <c r="J42" s="359"/>
      <c r="K42" s="359"/>
      <c r="L42" s="360"/>
      <c r="M42" s="360"/>
      <c r="N42" s="360"/>
      <c r="O42" s="124">
        <f t="shared" si="4"/>
        <v>0.01</v>
      </c>
      <c r="P42" s="124">
        <f t="shared" si="4"/>
        <v>0.01</v>
      </c>
      <c r="Q42" s="124">
        <f t="shared" si="4"/>
        <v>0.01</v>
      </c>
      <c r="R42" s="124">
        <f t="shared" si="4"/>
        <v>0.01</v>
      </c>
      <c r="S42" s="124">
        <f t="shared" si="4"/>
        <v>0.01</v>
      </c>
      <c r="T42" s="125" t="str">
        <f t="shared" si="5"/>
        <v>0-0</v>
      </c>
    </row>
    <row r="43" spans="2:20" ht="19.5" customHeight="1">
      <c r="B43" s="140" t="s">
        <v>34</v>
      </c>
      <c r="C43" s="141" t="str">
        <f>+C36</f>
        <v>Jani Jormanainen</v>
      </c>
      <c r="D43" s="142" t="str">
        <f>+D36</f>
        <v>PT-Espoo</v>
      </c>
      <c r="E43" s="143" t="s">
        <v>13</v>
      </c>
      <c r="F43" s="408">
        <f>+C39</f>
      </c>
      <c r="G43" s="409"/>
      <c r="H43" s="409"/>
      <c r="I43" s="141">
        <f>+D39</f>
      </c>
      <c r="J43" s="357"/>
      <c r="K43" s="357"/>
      <c r="L43" s="358"/>
      <c r="M43" s="358"/>
      <c r="N43" s="358"/>
      <c r="O43" s="124">
        <f t="shared" si="4"/>
        <v>0.01</v>
      </c>
      <c r="P43" s="124">
        <f t="shared" si="4"/>
        <v>0.01</v>
      </c>
      <c r="Q43" s="124">
        <f t="shared" si="4"/>
        <v>0.01</v>
      </c>
      <c r="R43" s="124">
        <f t="shared" si="4"/>
        <v>0.01</v>
      </c>
      <c r="S43" s="124">
        <f t="shared" si="4"/>
        <v>0.01</v>
      </c>
      <c r="T43" s="125" t="str">
        <f t="shared" si="5"/>
        <v>0-0</v>
      </c>
    </row>
    <row r="44" spans="2:20" ht="19.5" customHeight="1">
      <c r="B44" s="129" t="s">
        <v>35</v>
      </c>
      <c r="C44" s="130" t="str">
        <f>+C37</f>
        <v>Jani Anttila</v>
      </c>
      <c r="D44" s="131" t="str">
        <f>+D37</f>
        <v>OPT-86</v>
      </c>
      <c r="E44" s="132" t="s">
        <v>13</v>
      </c>
      <c r="F44" s="410" t="str">
        <f>+C38</f>
        <v>Tommy Alen</v>
      </c>
      <c r="G44" s="411"/>
      <c r="H44" s="411"/>
      <c r="I44" s="130" t="str">
        <f>+D38</f>
        <v>KoKu</v>
      </c>
      <c r="J44" s="359"/>
      <c r="K44" s="359"/>
      <c r="L44" s="360"/>
      <c r="M44" s="360"/>
      <c r="N44" s="360"/>
      <c r="O44" s="124">
        <f t="shared" si="4"/>
        <v>0.01</v>
      </c>
      <c r="P44" s="124">
        <f t="shared" si="4"/>
        <v>0.01</v>
      </c>
      <c r="Q44" s="124">
        <f t="shared" si="4"/>
        <v>0.01</v>
      </c>
      <c r="R44" s="124">
        <f t="shared" si="4"/>
        <v>0.01</v>
      </c>
      <c r="S44" s="124">
        <f t="shared" si="4"/>
        <v>0.01</v>
      </c>
      <c r="T44" s="125" t="str">
        <f t="shared" si="5"/>
        <v>0-0</v>
      </c>
    </row>
    <row r="45" spans="2:20" ht="19.5" customHeight="1">
      <c r="B45" s="140" t="s">
        <v>36</v>
      </c>
      <c r="C45" s="141" t="str">
        <f>+C36</f>
        <v>Jani Jormanainen</v>
      </c>
      <c r="D45" s="142" t="str">
        <f>+D36</f>
        <v>PT-Espoo</v>
      </c>
      <c r="E45" s="143" t="s">
        <v>13</v>
      </c>
      <c r="F45" s="408" t="str">
        <f>+C37</f>
        <v>Jani Anttila</v>
      </c>
      <c r="G45" s="409"/>
      <c r="H45" s="409"/>
      <c r="I45" s="141" t="str">
        <f>+D37</f>
        <v>OPT-86</v>
      </c>
      <c r="J45" s="357"/>
      <c r="K45" s="357"/>
      <c r="L45" s="358"/>
      <c r="M45" s="358"/>
      <c r="N45" s="358"/>
      <c r="O45" s="124">
        <f t="shared" si="4"/>
        <v>0.01</v>
      </c>
      <c r="P45" s="124">
        <f t="shared" si="4"/>
        <v>0.01</v>
      </c>
      <c r="Q45" s="124">
        <f t="shared" si="4"/>
        <v>0.01</v>
      </c>
      <c r="R45" s="124">
        <f t="shared" si="4"/>
        <v>0.01</v>
      </c>
      <c r="S45" s="124">
        <f t="shared" si="4"/>
        <v>0.01</v>
      </c>
      <c r="T45" s="125" t="str">
        <f t="shared" si="5"/>
        <v>0-0</v>
      </c>
    </row>
    <row r="46" spans="2:20" ht="19.5" customHeight="1">
      <c r="B46" s="129" t="s">
        <v>37</v>
      </c>
      <c r="C46" s="130" t="str">
        <f>+C38</f>
        <v>Tommy Alen</v>
      </c>
      <c r="D46" s="131" t="str">
        <f>+D38</f>
        <v>KoKu</v>
      </c>
      <c r="E46" s="132" t="s">
        <v>13</v>
      </c>
      <c r="F46" s="410">
        <f>+C39</f>
      </c>
      <c r="G46" s="411"/>
      <c r="H46" s="411"/>
      <c r="I46" s="130">
        <f>+D39</f>
      </c>
      <c r="J46" s="359"/>
      <c r="K46" s="359"/>
      <c r="L46" s="360"/>
      <c r="M46" s="360"/>
      <c r="N46" s="360"/>
      <c r="O46" s="124">
        <f t="shared" si="4"/>
        <v>0.01</v>
      </c>
      <c r="P46" s="124">
        <f t="shared" si="4"/>
        <v>0.01</v>
      </c>
      <c r="Q46" s="124">
        <f t="shared" si="4"/>
        <v>0.01</v>
      </c>
      <c r="R46" s="124">
        <f t="shared" si="4"/>
        <v>0.01</v>
      </c>
      <c r="S46" s="124">
        <f t="shared" si="4"/>
        <v>0.01</v>
      </c>
      <c r="T46" s="125" t="str">
        <f t="shared" si="5"/>
        <v>0-0</v>
      </c>
    </row>
    <row r="48" spans="2:16" ht="19.5" customHeight="1" thickBot="1">
      <c r="B48" s="88" t="s">
        <v>56</v>
      </c>
      <c r="C48" s="83"/>
      <c r="D48" s="87"/>
      <c r="E48" s="86"/>
      <c r="F48" s="86"/>
      <c r="G48" s="86"/>
      <c r="H48" s="86"/>
      <c r="I48" s="85"/>
      <c r="J48" s="81"/>
      <c r="K48" s="81"/>
      <c r="L48" s="82"/>
      <c r="M48" s="81"/>
      <c r="N48" s="81"/>
      <c r="O48" s="81"/>
      <c r="P48" s="81"/>
    </row>
    <row r="49" spans="2:14" ht="19.5" customHeight="1" thickBot="1">
      <c r="B49" s="89"/>
      <c r="C49" s="90" t="s">
        <v>4</v>
      </c>
      <c r="D49" s="90" t="s">
        <v>5</v>
      </c>
      <c r="E49" s="91">
        <v>1</v>
      </c>
      <c r="F49" s="91">
        <v>2</v>
      </c>
      <c r="G49" s="91">
        <v>3</v>
      </c>
      <c r="H49" s="91">
        <v>4</v>
      </c>
      <c r="I49" s="92" t="s">
        <v>28</v>
      </c>
      <c r="J49" s="92" t="s">
        <v>29</v>
      </c>
      <c r="K49" s="93" t="s">
        <v>63</v>
      </c>
      <c r="L49" s="246" t="s">
        <v>109</v>
      </c>
      <c r="M49" s="81"/>
      <c r="N49" s="81"/>
    </row>
    <row r="50" spans="1:14" ht="19.5" customHeight="1">
      <c r="A50" s="56">
        <v>61</v>
      </c>
      <c r="B50" s="94">
        <v>1</v>
      </c>
      <c r="C50" s="95" t="str">
        <f>IF(A50="","",INDEX(Nimet!$B$6:$B$244,A50))</f>
        <v>Mikko Kantola</v>
      </c>
      <c r="D50" s="96" t="str">
        <f>IF(A50="","",INDEX(Nimet!$C$6:$C$244,A50))</f>
        <v>TuKa</v>
      </c>
      <c r="E50" s="70"/>
      <c r="F50" s="71" t="str">
        <f>+T59</f>
        <v>0-0</v>
      </c>
      <c r="G50" s="71" t="str">
        <f>+T55</f>
        <v>0-0</v>
      </c>
      <c r="H50" s="71" t="str">
        <f>+T57</f>
        <v>0-0</v>
      </c>
      <c r="I50" s="72" t="str">
        <f>+CONCATENATE(LEFT(F50)+LEFT(G50)+LEFT(H50),"-",RIGHT(F50)+RIGHT(G50)+RIGHT(H50))</f>
        <v>0-0</v>
      </c>
      <c r="J50" s="97">
        <f>+IF(VALUE(LEFT(F50))&gt;VALUE(RIGHT(F50)),1,0)+IF(VALUE(LEFT(G50))&gt;VALUE(RIGHT(G50)),1,0)+IF(VALUE(LEFT(H50))&gt;VALUE(RIGHT(H50)),1,0)</f>
        <v>0</v>
      </c>
      <c r="K50" s="98">
        <v>13</v>
      </c>
      <c r="L50" s="247"/>
      <c r="M50" s="99"/>
      <c r="N50" s="100"/>
    </row>
    <row r="51" spans="1:14" ht="19.5" customHeight="1" thickBot="1">
      <c r="A51" s="56">
        <v>12</v>
      </c>
      <c r="B51" s="101">
        <v>2</v>
      </c>
      <c r="C51" s="102" t="str">
        <f>IF(A51="","",INDEX(Nimet!$B$6:$B$244,A51))</f>
        <v>Janne Annunen</v>
      </c>
      <c r="D51" s="103" t="str">
        <f>IF(A51="","",INDEX(Nimet!$C$6:$C$244,A51))</f>
        <v>OPT-86</v>
      </c>
      <c r="E51" s="104" t="str">
        <f>+CONCATENATE(RIGHT(F50),"-",LEFT(F50))</f>
        <v>0-0</v>
      </c>
      <c r="F51" s="105"/>
      <c r="G51" s="106" t="str">
        <f>+T58</f>
        <v>0-0</v>
      </c>
      <c r="H51" s="106" t="str">
        <f>+T56</f>
        <v>0-0</v>
      </c>
      <c r="I51" s="107" t="str">
        <f>+CONCATENATE(LEFT(E51)+LEFT(G51)+LEFT(H51),"-",RIGHT(E51)+RIGHT(G51)+RIGHT(H51))</f>
        <v>0-0</v>
      </c>
      <c r="J51" s="108">
        <f>+IF(VALUE(LEFT(E51))&gt;VALUE(RIGHT(E51)),1,0)+IF(VALUE(LEFT(G51))&gt;VALUE(RIGHT(G51)),1,0)+IF(VALUE(LEFT(H51))&gt;VALUE(RIGHT(H51)),1,0)</f>
        <v>0</v>
      </c>
      <c r="K51" s="109">
        <v>45</v>
      </c>
      <c r="L51" s="248"/>
      <c r="M51" s="99"/>
      <c r="N51" s="100"/>
    </row>
    <row r="52" spans="1:14" ht="19.5" customHeight="1">
      <c r="A52" s="56">
        <v>10</v>
      </c>
      <c r="B52" s="94">
        <v>3</v>
      </c>
      <c r="C52" s="95" t="str">
        <f>IF(A52="","",INDEX(Nimet!$B$6:$B$244,A52))</f>
        <v>Pekka Hietala</v>
      </c>
      <c r="D52" s="96" t="str">
        <f>IF(A52="","",INDEX(Nimet!$C$6:$C$244,A52))</f>
        <v>Kalix BTK</v>
      </c>
      <c r="E52" s="110" t="str">
        <f>+CONCATENATE(RIGHT(G50),"-",LEFT(G50))</f>
        <v>0-0</v>
      </c>
      <c r="F52" s="106" t="str">
        <f>+CONCATENATE(RIGHT(G51),"-",LEFT(G51))</f>
        <v>0-0</v>
      </c>
      <c r="G52" s="111"/>
      <c r="H52" s="106" t="str">
        <f>+T60</f>
        <v>0-0</v>
      </c>
      <c r="I52" s="107" t="str">
        <f>+CONCATENATE(LEFT(E52)+LEFT(F52)+LEFT(H52),"-",RIGHT(E52)+RIGHT(F52)+RIGHT(H52))</f>
        <v>0-0</v>
      </c>
      <c r="J52" s="112">
        <f>+IF(VALUE(LEFT(F52))&gt;VALUE(RIGHT(F52)),1,0)+IF(VALUE(LEFT(E52))&gt;VALUE(RIGHT(E52)),1,0)+IF(VALUE(LEFT(H52))&gt;VALUE(RIGHT(H52)),1,0)</f>
        <v>0</v>
      </c>
      <c r="K52" s="109" t="s">
        <v>212</v>
      </c>
      <c r="L52" s="248"/>
      <c r="M52" s="99"/>
      <c r="N52" s="113"/>
    </row>
    <row r="53" spans="1:14" ht="19.5" customHeight="1" thickBot="1">
      <c r="A53" s="56">
        <v>17</v>
      </c>
      <c r="B53" s="101">
        <v>4</v>
      </c>
      <c r="C53" s="102" t="str">
        <f>IF(A53="","",INDEX(Nimet!$B$6:$B$244,A53))</f>
        <v>Juha Ranta</v>
      </c>
      <c r="D53" s="103" t="str">
        <f>IF(A53="","",INDEX(Nimet!$C$6:$C$244,A53))</f>
        <v>OPT-86</v>
      </c>
      <c r="E53" s="76" t="str">
        <f>+CONCATENATE(RIGHT(H50),"-",LEFT(H50))</f>
        <v>0-0</v>
      </c>
      <c r="F53" s="74" t="str">
        <f>+CONCATENATE(RIGHT(H51),"-",LEFT(H51))</f>
        <v>0-0</v>
      </c>
      <c r="G53" s="77" t="str">
        <f>+CONCATENATE(RIGHT(H52),"-",LEFT(H52))</f>
        <v>0-0</v>
      </c>
      <c r="H53" s="73"/>
      <c r="I53" s="75" t="str">
        <f>+CONCATENATE(LEFT(E53)+LEFT(F53)+LEFT(G53),"-",RIGHT(E53)+RIGHT(F53)+RIGHT(G53))</f>
        <v>0-0</v>
      </c>
      <c r="J53" s="114">
        <f>+IF(VALUE(LEFT(F53))&gt;VALUE(RIGHT(F53)),1,0)+IF(VALUE(LEFT(G53))&gt;VALUE(RIGHT(G53)),1,0)+IF(VALUE(LEFT(E53))&gt;VALUE(RIGHT(E53)),1,0)</f>
        <v>0</v>
      </c>
      <c r="K53" s="115" t="s">
        <v>212</v>
      </c>
      <c r="L53" s="249"/>
      <c r="M53" s="99"/>
      <c r="N53" s="113"/>
    </row>
    <row r="54" spans="2:21" ht="19.5" customHeight="1">
      <c r="B54" s="120"/>
      <c r="C54" s="121"/>
      <c r="D54" s="121"/>
      <c r="E54" s="86"/>
      <c r="F54" s="86"/>
      <c r="G54" s="118"/>
      <c r="H54" s="118"/>
      <c r="I54" s="119"/>
      <c r="J54" s="82" t="s">
        <v>14</v>
      </c>
      <c r="K54" s="81" t="s">
        <v>16</v>
      </c>
      <c r="L54" s="82" t="s">
        <v>17</v>
      </c>
      <c r="M54" s="81" t="s">
        <v>31</v>
      </c>
      <c r="N54" s="81" t="s">
        <v>20</v>
      </c>
      <c r="O54" s="81"/>
      <c r="P54" s="81"/>
      <c r="U54" s="316" t="s">
        <v>219</v>
      </c>
    </row>
    <row r="55" spans="2:21" ht="19.5" customHeight="1">
      <c r="B55" s="140" t="s">
        <v>32</v>
      </c>
      <c r="C55" s="141" t="str">
        <f>+C50</f>
        <v>Mikko Kantola</v>
      </c>
      <c r="D55" s="142" t="str">
        <f>+D50</f>
        <v>TuKa</v>
      </c>
      <c r="E55" s="143" t="s">
        <v>13</v>
      </c>
      <c r="F55" s="408" t="str">
        <f>+C52</f>
        <v>Pekka Hietala</v>
      </c>
      <c r="G55" s="409"/>
      <c r="H55" s="409"/>
      <c r="I55" s="141" t="str">
        <f>+D52</f>
        <v>Kalix BTK</v>
      </c>
      <c r="J55" s="357"/>
      <c r="K55" s="357"/>
      <c r="L55" s="358"/>
      <c r="M55" s="358"/>
      <c r="N55" s="358"/>
      <c r="O55" s="124">
        <f aca="true" t="shared" si="6" ref="O55:S60">IF(ISTEXT(J55),IF(VALUE(SUBSTITUTE(LEFT(J55,2),"-",",0"))&gt;VALUE(SUBSTITUTE(RIGHT(J55,2),"-","")),1,0.1),0.01)</f>
        <v>0.01</v>
      </c>
      <c r="P55" s="124">
        <f t="shared" si="6"/>
        <v>0.01</v>
      </c>
      <c r="Q55" s="124">
        <f t="shared" si="6"/>
        <v>0.01</v>
      </c>
      <c r="R55" s="124">
        <f t="shared" si="6"/>
        <v>0.01</v>
      </c>
      <c r="S55" s="124">
        <f t="shared" si="6"/>
        <v>0.01</v>
      </c>
      <c r="T55" s="125" t="str">
        <f aca="true" t="shared" si="7" ref="T55:T60">LEFT(REPLACE(SUM(O55:S55),2,1,"-"),3)</f>
        <v>0-0</v>
      </c>
      <c r="U55" s="138">
        <v>4</v>
      </c>
    </row>
    <row r="56" spans="2:21" ht="19.5" customHeight="1">
      <c r="B56" s="126" t="s">
        <v>33</v>
      </c>
      <c r="C56" s="127" t="str">
        <f>+C51</f>
        <v>Janne Annunen</v>
      </c>
      <c r="D56" s="128" t="str">
        <f>+D51</f>
        <v>OPT-86</v>
      </c>
      <c r="E56" s="82" t="s">
        <v>13</v>
      </c>
      <c r="F56" s="406" t="str">
        <f>+C53</f>
        <v>Juha Ranta</v>
      </c>
      <c r="G56" s="407"/>
      <c r="H56" s="407"/>
      <c r="I56" s="127" t="str">
        <f>+D53</f>
        <v>OPT-86</v>
      </c>
      <c r="J56" s="359"/>
      <c r="K56" s="359"/>
      <c r="L56" s="360"/>
      <c r="M56" s="360"/>
      <c r="N56" s="360"/>
      <c r="O56" s="124">
        <f t="shared" si="6"/>
        <v>0.01</v>
      </c>
      <c r="P56" s="124">
        <f t="shared" si="6"/>
        <v>0.01</v>
      </c>
      <c r="Q56" s="124">
        <f t="shared" si="6"/>
        <v>0.01</v>
      </c>
      <c r="R56" s="124">
        <f t="shared" si="6"/>
        <v>0.01</v>
      </c>
      <c r="S56" s="124">
        <f t="shared" si="6"/>
        <v>0.01</v>
      </c>
      <c r="T56" s="125" t="str">
        <f t="shared" si="7"/>
        <v>0-0</v>
      </c>
      <c r="U56" s="138">
        <v>3</v>
      </c>
    </row>
    <row r="57" spans="2:21" ht="19.5" customHeight="1">
      <c r="B57" s="140" t="s">
        <v>34</v>
      </c>
      <c r="C57" s="141" t="str">
        <f>+C50</f>
        <v>Mikko Kantola</v>
      </c>
      <c r="D57" s="142" t="str">
        <f>+D50</f>
        <v>TuKa</v>
      </c>
      <c r="E57" s="143" t="s">
        <v>13</v>
      </c>
      <c r="F57" s="408" t="str">
        <f>+C53</f>
        <v>Juha Ranta</v>
      </c>
      <c r="G57" s="409"/>
      <c r="H57" s="409"/>
      <c r="I57" s="141" t="str">
        <f>+D53</f>
        <v>OPT-86</v>
      </c>
      <c r="J57" s="357"/>
      <c r="K57" s="357"/>
      <c r="L57" s="358"/>
      <c r="M57" s="358"/>
      <c r="N57" s="358"/>
      <c r="O57" s="124">
        <f t="shared" si="6"/>
        <v>0.01</v>
      </c>
      <c r="P57" s="124">
        <f t="shared" si="6"/>
        <v>0.01</v>
      </c>
      <c r="Q57" s="124">
        <f t="shared" si="6"/>
        <v>0.01</v>
      </c>
      <c r="R57" s="124">
        <f t="shared" si="6"/>
        <v>0.01</v>
      </c>
      <c r="S57" s="124">
        <f t="shared" si="6"/>
        <v>0.01</v>
      </c>
      <c r="T57" s="125" t="str">
        <f t="shared" si="7"/>
        <v>0-0</v>
      </c>
      <c r="U57" s="138">
        <v>2</v>
      </c>
    </row>
    <row r="58" spans="2:21" ht="19.5" customHeight="1">
      <c r="B58" s="129" t="s">
        <v>35</v>
      </c>
      <c r="C58" s="130" t="str">
        <f>+C51</f>
        <v>Janne Annunen</v>
      </c>
      <c r="D58" s="131" t="str">
        <f>+D51</f>
        <v>OPT-86</v>
      </c>
      <c r="E58" s="132" t="s">
        <v>13</v>
      </c>
      <c r="F58" s="410" t="str">
        <f>+C52</f>
        <v>Pekka Hietala</v>
      </c>
      <c r="G58" s="411"/>
      <c r="H58" s="411"/>
      <c r="I58" s="130" t="str">
        <f>+D52</f>
        <v>Kalix BTK</v>
      </c>
      <c r="J58" s="359"/>
      <c r="K58" s="359"/>
      <c r="L58" s="360"/>
      <c r="M58" s="360"/>
      <c r="N58" s="360"/>
      <c r="O58" s="124">
        <f t="shared" si="6"/>
        <v>0.01</v>
      </c>
      <c r="P58" s="124">
        <f t="shared" si="6"/>
        <v>0.01</v>
      </c>
      <c r="Q58" s="124">
        <f t="shared" si="6"/>
        <v>0.01</v>
      </c>
      <c r="R58" s="124">
        <f t="shared" si="6"/>
        <v>0.01</v>
      </c>
      <c r="S58" s="124">
        <f t="shared" si="6"/>
        <v>0.01</v>
      </c>
      <c r="T58" s="125" t="str">
        <f t="shared" si="7"/>
        <v>0-0</v>
      </c>
      <c r="U58" s="138">
        <v>1</v>
      </c>
    </row>
    <row r="59" spans="2:21" ht="19.5" customHeight="1">
      <c r="B59" s="140" t="s">
        <v>36</v>
      </c>
      <c r="C59" s="141" t="str">
        <f>+C50</f>
        <v>Mikko Kantola</v>
      </c>
      <c r="D59" s="142" t="str">
        <f>+D50</f>
        <v>TuKa</v>
      </c>
      <c r="E59" s="143" t="s">
        <v>13</v>
      </c>
      <c r="F59" s="408" t="str">
        <f>+C51</f>
        <v>Janne Annunen</v>
      </c>
      <c r="G59" s="409"/>
      <c r="H59" s="409"/>
      <c r="I59" s="141" t="str">
        <f>+D51</f>
        <v>OPT-86</v>
      </c>
      <c r="J59" s="357"/>
      <c r="K59" s="357"/>
      <c r="L59" s="358"/>
      <c r="M59" s="358"/>
      <c r="N59" s="358"/>
      <c r="O59" s="124">
        <f t="shared" si="6"/>
        <v>0.01</v>
      </c>
      <c r="P59" s="124">
        <f t="shared" si="6"/>
        <v>0.01</v>
      </c>
      <c r="Q59" s="124">
        <f t="shared" si="6"/>
        <v>0.01</v>
      </c>
      <c r="R59" s="124">
        <f t="shared" si="6"/>
        <v>0.01</v>
      </c>
      <c r="S59" s="124">
        <f t="shared" si="6"/>
        <v>0.01</v>
      </c>
      <c r="T59" s="125" t="str">
        <f t="shared" si="7"/>
        <v>0-0</v>
      </c>
      <c r="U59" s="138">
        <v>4</v>
      </c>
    </row>
    <row r="60" spans="2:21" ht="19.5" customHeight="1">
      <c r="B60" s="129" t="s">
        <v>37</v>
      </c>
      <c r="C60" s="130" t="str">
        <f>+C52</f>
        <v>Pekka Hietala</v>
      </c>
      <c r="D60" s="131" t="str">
        <f>+D52</f>
        <v>Kalix BTK</v>
      </c>
      <c r="E60" s="132" t="s">
        <v>13</v>
      </c>
      <c r="F60" s="410" t="str">
        <f>+C53</f>
        <v>Juha Ranta</v>
      </c>
      <c r="G60" s="411"/>
      <c r="H60" s="411"/>
      <c r="I60" s="130" t="str">
        <f>+D53</f>
        <v>OPT-86</v>
      </c>
      <c r="J60" s="359"/>
      <c r="K60" s="359"/>
      <c r="L60" s="360"/>
      <c r="M60" s="360"/>
      <c r="N60" s="360"/>
      <c r="O60" s="124">
        <f t="shared" si="6"/>
        <v>0.01</v>
      </c>
      <c r="P60" s="124">
        <f t="shared" si="6"/>
        <v>0.01</v>
      </c>
      <c r="Q60" s="124">
        <f t="shared" si="6"/>
        <v>0.01</v>
      </c>
      <c r="R60" s="124">
        <f t="shared" si="6"/>
        <v>0.01</v>
      </c>
      <c r="S60" s="124">
        <f t="shared" si="6"/>
        <v>0.01</v>
      </c>
      <c r="T60" s="125" t="str">
        <f t="shared" si="7"/>
        <v>0-0</v>
      </c>
      <c r="U60" s="138">
        <v>2</v>
      </c>
    </row>
    <row r="61" spans="2:20" ht="19.5" customHeight="1">
      <c r="B61" s="129"/>
      <c r="C61" s="130"/>
      <c r="D61" s="131"/>
      <c r="E61" s="132"/>
      <c r="F61" s="129"/>
      <c r="G61" s="154"/>
      <c r="H61" s="154"/>
      <c r="I61" s="130"/>
      <c r="J61" s="283"/>
      <c r="K61" s="283"/>
      <c r="L61" s="284"/>
      <c r="M61" s="284"/>
      <c r="N61" s="284"/>
      <c r="O61" s="124"/>
      <c r="P61" s="124"/>
      <c r="Q61" s="124"/>
      <c r="R61" s="124"/>
      <c r="S61" s="124"/>
      <c r="T61" s="125"/>
    </row>
    <row r="62" spans="2:17" ht="19.5" customHeight="1">
      <c r="B62" s="113"/>
      <c r="C62" s="133"/>
      <c r="D62" s="133"/>
      <c r="E62" s="134"/>
      <c r="F62" s="135"/>
      <c r="G62" s="135"/>
      <c r="H62" s="135"/>
      <c r="I62" s="135"/>
      <c r="J62" s="136"/>
      <c r="K62" s="113"/>
      <c r="L62" s="136"/>
      <c r="M62" s="113"/>
      <c r="N62" s="113"/>
      <c r="O62" s="113"/>
      <c r="P62" s="113"/>
      <c r="Q62" s="137"/>
    </row>
    <row r="63" spans="2:16" ht="19.5" customHeight="1" thickBot="1">
      <c r="B63" s="88" t="s">
        <v>122</v>
      </c>
      <c r="C63" s="83"/>
      <c r="D63" s="87"/>
      <c r="E63" s="86"/>
      <c r="F63" s="86"/>
      <c r="G63" s="86"/>
      <c r="H63" s="86"/>
      <c r="I63" s="85"/>
      <c r="J63" s="81"/>
      <c r="K63" s="81"/>
      <c r="L63" s="82"/>
      <c r="M63" s="81"/>
      <c r="N63" s="81"/>
      <c r="O63" s="81"/>
      <c r="P63" s="81"/>
    </row>
    <row r="64" spans="2:14" ht="19.5" customHeight="1" thickBot="1">
      <c r="B64" s="89"/>
      <c r="C64" s="90" t="s">
        <v>4</v>
      </c>
      <c r="D64" s="90" t="s">
        <v>5</v>
      </c>
      <c r="E64" s="91">
        <v>1</v>
      </c>
      <c r="F64" s="91">
        <v>2</v>
      </c>
      <c r="G64" s="91">
        <v>3</v>
      </c>
      <c r="H64" s="91">
        <v>4</v>
      </c>
      <c r="I64" s="92" t="s">
        <v>28</v>
      </c>
      <c r="J64" s="92" t="s">
        <v>29</v>
      </c>
      <c r="K64" s="93" t="s">
        <v>63</v>
      </c>
      <c r="L64" s="246" t="s">
        <v>109</v>
      </c>
      <c r="M64" s="81"/>
      <c r="N64" s="81"/>
    </row>
    <row r="65" spans="1:14" ht="19.5" customHeight="1">
      <c r="A65" s="56">
        <v>13</v>
      </c>
      <c r="B65" s="94">
        <v>1</v>
      </c>
      <c r="C65" s="95" t="str">
        <f>IF(A65="","",INDEX(Nimet!$B$6:$B$244,A65))</f>
        <v>Pekka Ågren</v>
      </c>
      <c r="D65" s="96" t="str">
        <f>IF(A65="","",INDEX(Nimet!$C$6:$C$244,A65))</f>
        <v>OPT-86</v>
      </c>
      <c r="E65" s="70"/>
      <c r="F65" s="71" t="str">
        <f>+T74</f>
        <v>0-0</v>
      </c>
      <c r="G65" s="71" t="str">
        <f>+T70</f>
        <v>0-0</v>
      </c>
      <c r="H65" s="71" t="str">
        <f>+T72</f>
        <v>0-0</v>
      </c>
      <c r="I65" s="72" t="str">
        <f>+CONCATENATE(LEFT(F65)+LEFT(G65)+LEFT(H65),"-",RIGHT(F65)+RIGHT(G65)+RIGHT(H65))</f>
        <v>0-0</v>
      </c>
      <c r="J65" s="97">
        <f>+IF(VALUE(LEFT(F65))&gt;VALUE(RIGHT(F65)),1,0)+IF(VALUE(LEFT(G65))&gt;VALUE(RIGHT(G65)),1,0)+IF(VALUE(LEFT(H65))&gt;VALUE(RIGHT(H65)),1,0)</f>
        <v>0</v>
      </c>
      <c r="K65" s="98">
        <v>15</v>
      </c>
      <c r="L65" s="247"/>
      <c r="M65" s="99"/>
      <c r="N65" s="100"/>
    </row>
    <row r="66" spans="1:14" ht="19.5" customHeight="1" thickBot="1">
      <c r="A66" s="56">
        <v>18</v>
      </c>
      <c r="B66" s="101">
        <v>2</v>
      </c>
      <c r="C66" s="102" t="str">
        <f>IF(A66="","",INDEX(Nimet!$B$6:$B$244,A66))</f>
        <v>Markus Perkkiö</v>
      </c>
      <c r="D66" s="103" t="str">
        <f>IF(A66="","",INDEX(Nimet!$C$6:$C$244,A66))</f>
        <v>OPT-86</v>
      </c>
      <c r="E66" s="104" t="str">
        <f>+CONCATENATE(RIGHT(F65),"-",LEFT(F65))</f>
        <v>0-0</v>
      </c>
      <c r="F66" s="105"/>
      <c r="G66" s="106" t="str">
        <f>+T73</f>
        <v>0-0</v>
      </c>
      <c r="H66" s="106" t="str">
        <f>+T71</f>
        <v>0-0</v>
      </c>
      <c r="I66" s="107" t="str">
        <f>+CONCATENATE(LEFT(E66)+LEFT(G66)+LEFT(H66),"-",RIGHT(E66)+RIGHT(G66)+RIGHT(H66))</f>
        <v>0-0</v>
      </c>
      <c r="J66" s="108">
        <f>+IF(VALUE(LEFT(E66))&gt;VALUE(RIGHT(E66)),1,0)+IF(VALUE(LEFT(G66))&gt;VALUE(RIGHT(G66)),1,0)+IF(VALUE(LEFT(H66))&gt;VALUE(RIGHT(H66)),1,0)</f>
        <v>0</v>
      </c>
      <c r="K66" s="109">
        <v>61</v>
      </c>
      <c r="L66" s="248"/>
      <c r="M66" s="99"/>
      <c r="N66" s="100"/>
    </row>
    <row r="67" spans="1:14" ht="19.5" customHeight="1">
      <c r="A67" s="56">
        <v>63</v>
      </c>
      <c r="B67" s="94">
        <v>3</v>
      </c>
      <c r="C67" s="95" t="str">
        <f>IF(A67="","",INDEX(Nimet!$B$6:$B$244,A67))</f>
        <v>Christoffer Lantto</v>
      </c>
      <c r="D67" s="96" t="str">
        <f>IF(A67="","",INDEX(Nimet!$C$6:$C$244,A67))</f>
        <v>BTK Norrs</v>
      </c>
      <c r="E67" s="110" t="str">
        <f>+CONCATENATE(RIGHT(G65),"-",LEFT(G65))</f>
        <v>0-0</v>
      </c>
      <c r="F67" s="106" t="str">
        <f>+CONCATENATE(RIGHT(G66),"-",LEFT(G66))</f>
        <v>0-0</v>
      </c>
      <c r="G67" s="111"/>
      <c r="H67" s="106" t="str">
        <f>+T75</f>
        <v>0-0</v>
      </c>
      <c r="I67" s="107" t="str">
        <f>+CONCATENATE(LEFT(E67)+LEFT(F67)+LEFT(H67),"-",RIGHT(E67)+RIGHT(F67)+RIGHT(H67))</f>
        <v>0-0</v>
      </c>
      <c r="J67" s="112">
        <f>+IF(VALUE(LEFT(F67))&gt;VALUE(RIGHT(F67)),1,0)+IF(VALUE(LEFT(E67))&gt;VALUE(RIGHT(E67)),1,0)+IF(VALUE(LEFT(H67))&gt;VALUE(RIGHT(H67)),1,0)</f>
        <v>0</v>
      </c>
      <c r="K67" s="109" t="s">
        <v>214</v>
      </c>
      <c r="L67" s="248"/>
      <c r="M67" s="99"/>
      <c r="N67" s="113"/>
    </row>
    <row r="68" spans="1:14" ht="19.5" customHeight="1" thickBot="1">
      <c r="A68" s="56">
        <v>44</v>
      </c>
      <c r="B68" s="101">
        <v>4</v>
      </c>
      <c r="C68" s="102" t="str">
        <f>IF(A68="","",INDEX(Nimet!$B$6:$B$244,A68))</f>
        <v>Sakari Kauranen</v>
      </c>
      <c r="D68" s="103" t="str">
        <f>IF(A68="","",INDEX(Nimet!$C$6:$C$244,A68))</f>
        <v>KoKu</v>
      </c>
      <c r="E68" s="76" t="str">
        <f>+CONCATENATE(RIGHT(H65),"-",LEFT(H65))</f>
        <v>0-0</v>
      </c>
      <c r="F68" s="74" t="str">
        <f>+CONCATENATE(RIGHT(H66),"-",LEFT(H66))</f>
        <v>0-0</v>
      </c>
      <c r="G68" s="77" t="str">
        <f>+CONCATENATE(RIGHT(H67),"-",LEFT(H67))</f>
        <v>0-0</v>
      </c>
      <c r="H68" s="73"/>
      <c r="I68" s="75" t="str">
        <f>+CONCATENATE(LEFT(E68)+LEFT(F68)+LEFT(G68),"-",RIGHT(E68)+RIGHT(F68)+RIGHT(G68))</f>
        <v>0-0</v>
      </c>
      <c r="J68" s="114">
        <f>+IF(VALUE(LEFT(F68))&gt;VALUE(RIGHT(F68)),1,0)+IF(VALUE(LEFT(G68))&gt;VALUE(RIGHT(G68)),1,0)+IF(VALUE(LEFT(E68))&gt;VALUE(RIGHT(E68)),1,0)</f>
        <v>0</v>
      </c>
      <c r="K68" s="115" t="s">
        <v>123</v>
      </c>
      <c r="L68" s="249"/>
      <c r="M68" s="99"/>
      <c r="N68" s="113"/>
    </row>
    <row r="69" spans="2:21" ht="19.5" customHeight="1">
      <c r="B69" s="120"/>
      <c r="C69" s="121"/>
      <c r="D69" s="121"/>
      <c r="E69" s="86"/>
      <c r="F69" s="86"/>
      <c r="G69" s="118"/>
      <c r="H69" s="118"/>
      <c r="I69" s="119"/>
      <c r="J69" s="82" t="s">
        <v>14</v>
      </c>
      <c r="K69" s="81" t="s">
        <v>16</v>
      </c>
      <c r="L69" s="82" t="s">
        <v>17</v>
      </c>
      <c r="M69" s="81" t="s">
        <v>31</v>
      </c>
      <c r="N69" s="81" t="s">
        <v>20</v>
      </c>
      <c r="O69" s="81"/>
      <c r="P69" s="81"/>
      <c r="U69" s="316" t="s">
        <v>219</v>
      </c>
    </row>
    <row r="70" spans="2:21" ht="19.5" customHeight="1">
      <c r="B70" s="140" t="s">
        <v>32</v>
      </c>
      <c r="C70" s="141" t="str">
        <f>+C65</f>
        <v>Pekka Ågren</v>
      </c>
      <c r="D70" s="142" t="str">
        <f>+D65</f>
        <v>OPT-86</v>
      </c>
      <c r="E70" s="143" t="s">
        <v>13</v>
      </c>
      <c r="F70" s="408" t="str">
        <f>+C67</f>
        <v>Christoffer Lantto</v>
      </c>
      <c r="G70" s="409"/>
      <c r="H70" s="409"/>
      <c r="I70" s="141" t="str">
        <f>+D67</f>
        <v>BTK Norrs</v>
      </c>
      <c r="J70" s="357"/>
      <c r="K70" s="357"/>
      <c r="L70" s="358"/>
      <c r="M70" s="358"/>
      <c r="N70" s="358"/>
      <c r="O70" s="124">
        <f aca="true" t="shared" si="8" ref="O70:S75">IF(ISTEXT(J70),IF(VALUE(SUBSTITUTE(LEFT(J70,2),"-",",0"))&gt;VALUE(SUBSTITUTE(RIGHT(J70,2),"-","")),1,0.1),0.01)</f>
        <v>0.01</v>
      </c>
      <c r="P70" s="124">
        <f t="shared" si="8"/>
        <v>0.01</v>
      </c>
      <c r="Q70" s="124">
        <f t="shared" si="8"/>
        <v>0.01</v>
      </c>
      <c r="R70" s="124">
        <f t="shared" si="8"/>
        <v>0.01</v>
      </c>
      <c r="S70" s="124">
        <f t="shared" si="8"/>
        <v>0.01</v>
      </c>
      <c r="T70" s="125" t="str">
        <f aca="true" t="shared" si="9" ref="T70:T75">LEFT(REPLACE(SUM(O70:S70),2,1,"-"),3)</f>
        <v>0-0</v>
      </c>
      <c r="U70" s="138">
        <v>4</v>
      </c>
    </row>
    <row r="71" spans="2:21" ht="19.5" customHeight="1">
      <c r="B71" s="126" t="s">
        <v>33</v>
      </c>
      <c r="C71" s="127" t="str">
        <f>+C66</f>
        <v>Markus Perkkiö</v>
      </c>
      <c r="D71" s="128" t="str">
        <f>+D66</f>
        <v>OPT-86</v>
      </c>
      <c r="E71" s="82" t="s">
        <v>13</v>
      </c>
      <c r="F71" s="406" t="str">
        <f>+C68</f>
        <v>Sakari Kauranen</v>
      </c>
      <c r="G71" s="407"/>
      <c r="H71" s="407"/>
      <c r="I71" s="127" t="str">
        <f>+D68</f>
        <v>KoKu</v>
      </c>
      <c r="J71" s="359"/>
      <c r="K71" s="359"/>
      <c r="L71" s="360"/>
      <c r="M71" s="360"/>
      <c r="N71" s="360"/>
      <c r="O71" s="124">
        <f t="shared" si="8"/>
        <v>0.01</v>
      </c>
      <c r="P71" s="124">
        <f t="shared" si="8"/>
        <v>0.01</v>
      </c>
      <c r="Q71" s="124">
        <f t="shared" si="8"/>
        <v>0.01</v>
      </c>
      <c r="R71" s="124">
        <f t="shared" si="8"/>
        <v>0.01</v>
      </c>
      <c r="S71" s="124">
        <f t="shared" si="8"/>
        <v>0.01</v>
      </c>
      <c r="T71" s="125" t="str">
        <f t="shared" si="9"/>
        <v>0-0</v>
      </c>
      <c r="U71" s="138">
        <v>3</v>
      </c>
    </row>
    <row r="72" spans="2:21" ht="19.5" customHeight="1">
      <c r="B72" s="140" t="s">
        <v>34</v>
      </c>
      <c r="C72" s="141" t="str">
        <f>+C65</f>
        <v>Pekka Ågren</v>
      </c>
      <c r="D72" s="142" t="str">
        <f>+D65</f>
        <v>OPT-86</v>
      </c>
      <c r="E72" s="143" t="s">
        <v>13</v>
      </c>
      <c r="F72" s="408" t="str">
        <f>+C68</f>
        <v>Sakari Kauranen</v>
      </c>
      <c r="G72" s="409"/>
      <c r="H72" s="409"/>
      <c r="I72" s="141" t="str">
        <f>+D68</f>
        <v>KoKu</v>
      </c>
      <c r="J72" s="357"/>
      <c r="K72" s="357"/>
      <c r="L72" s="358"/>
      <c r="M72" s="358"/>
      <c r="N72" s="358"/>
      <c r="O72" s="124">
        <f t="shared" si="8"/>
        <v>0.01</v>
      </c>
      <c r="P72" s="124">
        <f t="shared" si="8"/>
        <v>0.01</v>
      </c>
      <c r="Q72" s="124">
        <f t="shared" si="8"/>
        <v>0.01</v>
      </c>
      <c r="R72" s="124">
        <f t="shared" si="8"/>
        <v>0.01</v>
      </c>
      <c r="S72" s="124">
        <f t="shared" si="8"/>
        <v>0.01</v>
      </c>
      <c r="T72" s="125" t="str">
        <f t="shared" si="9"/>
        <v>0-0</v>
      </c>
      <c r="U72" s="138">
        <v>2</v>
      </c>
    </row>
    <row r="73" spans="2:21" ht="19.5" customHeight="1">
      <c r="B73" s="129" t="s">
        <v>35</v>
      </c>
      <c r="C73" s="130" t="str">
        <f>+C66</f>
        <v>Markus Perkkiö</v>
      </c>
      <c r="D73" s="131" t="str">
        <f>+D66</f>
        <v>OPT-86</v>
      </c>
      <c r="E73" s="132" t="s">
        <v>13</v>
      </c>
      <c r="F73" s="410" t="str">
        <f>+C67</f>
        <v>Christoffer Lantto</v>
      </c>
      <c r="G73" s="411"/>
      <c r="H73" s="411"/>
      <c r="I73" s="130" t="str">
        <f>+D67</f>
        <v>BTK Norrs</v>
      </c>
      <c r="J73" s="359"/>
      <c r="K73" s="359"/>
      <c r="L73" s="360"/>
      <c r="M73" s="360"/>
      <c r="N73" s="360"/>
      <c r="O73" s="124">
        <f t="shared" si="8"/>
        <v>0.01</v>
      </c>
      <c r="P73" s="124">
        <f t="shared" si="8"/>
        <v>0.01</v>
      </c>
      <c r="Q73" s="124">
        <f t="shared" si="8"/>
        <v>0.01</v>
      </c>
      <c r="R73" s="124">
        <f t="shared" si="8"/>
        <v>0.01</v>
      </c>
      <c r="S73" s="124">
        <f t="shared" si="8"/>
        <v>0.01</v>
      </c>
      <c r="T73" s="125" t="str">
        <f t="shared" si="9"/>
        <v>0-0</v>
      </c>
      <c r="U73" s="138">
        <v>1</v>
      </c>
    </row>
    <row r="74" spans="2:21" ht="19.5" customHeight="1">
      <c r="B74" s="140" t="s">
        <v>36</v>
      </c>
      <c r="C74" s="141" t="str">
        <f>+C65</f>
        <v>Pekka Ågren</v>
      </c>
      <c r="D74" s="142" t="str">
        <f>+D65</f>
        <v>OPT-86</v>
      </c>
      <c r="E74" s="143" t="s">
        <v>13</v>
      </c>
      <c r="F74" s="408" t="str">
        <f>+C66</f>
        <v>Markus Perkkiö</v>
      </c>
      <c r="G74" s="409"/>
      <c r="H74" s="409"/>
      <c r="I74" s="141" t="str">
        <f>+D66</f>
        <v>OPT-86</v>
      </c>
      <c r="J74" s="357"/>
      <c r="K74" s="357"/>
      <c r="L74" s="358"/>
      <c r="M74" s="358"/>
      <c r="N74" s="358"/>
      <c r="O74" s="124">
        <f t="shared" si="8"/>
        <v>0.01</v>
      </c>
      <c r="P74" s="124">
        <f t="shared" si="8"/>
        <v>0.01</v>
      </c>
      <c r="Q74" s="124">
        <f t="shared" si="8"/>
        <v>0.01</v>
      </c>
      <c r="R74" s="124">
        <f t="shared" si="8"/>
        <v>0.01</v>
      </c>
      <c r="S74" s="124">
        <f t="shared" si="8"/>
        <v>0.01</v>
      </c>
      <c r="T74" s="125" t="str">
        <f t="shared" si="9"/>
        <v>0-0</v>
      </c>
      <c r="U74" s="138">
        <v>4</v>
      </c>
    </row>
    <row r="75" spans="2:21" ht="19.5" customHeight="1">
      <c r="B75" s="129" t="s">
        <v>37</v>
      </c>
      <c r="C75" s="130" t="str">
        <f>+C67</f>
        <v>Christoffer Lantto</v>
      </c>
      <c r="D75" s="131" t="str">
        <f>+D67</f>
        <v>BTK Norrs</v>
      </c>
      <c r="E75" s="132" t="s">
        <v>13</v>
      </c>
      <c r="F75" s="410" t="str">
        <f>+C68</f>
        <v>Sakari Kauranen</v>
      </c>
      <c r="G75" s="411"/>
      <c r="H75" s="411"/>
      <c r="I75" s="130" t="str">
        <f>+D68</f>
        <v>KoKu</v>
      </c>
      <c r="J75" s="359"/>
      <c r="K75" s="359"/>
      <c r="L75" s="360"/>
      <c r="M75" s="360"/>
      <c r="N75" s="360"/>
      <c r="O75" s="124">
        <f t="shared" si="8"/>
        <v>0.01</v>
      </c>
      <c r="P75" s="124">
        <f t="shared" si="8"/>
        <v>0.01</v>
      </c>
      <c r="Q75" s="124">
        <f t="shared" si="8"/>
        <v>0.01</v>
      </c>
      <c r="R75" s="124">
        <f t="shared" si="8"/>
        <v>0.01</v>
      </c>
      <c r="S75" s="124">
        <f t="shared" si="8"/>
        <v>0.01</v>
      </c>
      <c r="T75" s="125" t="str">
        <f t="shared" si="9"/>
        <v>0-0</v>
      </c>
      <c r="U75" s="138">
        <v>2</v>
      </c>
    </row>
    <row r="76" spans="2:20" ht="19.5" customHeight="1">
      <c r="B76" s="129"/>
      <c r="C76" s="130"/>
      <c r="D76" s="131"/>
      <c r="E76" s="132"/>
      <c r="F76" s="129"/>
      <c r="G76" s="154"/>
      <c r="H76" s="154"/>
      <c r="I76" s="130"/>
      <c r="J76" s="283"/>
      <c r="K76" s="283"/>
      <c r="L76" s="284"/>
      <c r="M76" s="284"/>
      <c r="N76" s="284"/>
      <c r="O76" s="124"/>
      <c r="P76" s="124"/>
      <c r="Q76" s="124"/>
      <c r="R76" s="124"/>
      <c r="S76" s="124"/>
      <c r="T76" s="125"/>
    </row>
    <row r="78" spans="2:16" ht="19.5" customHeight="1" thickBot="1">
      <c r="B78" s="88" t="s">
        <v>121</v>
      </c>
      <c r="C78" s="83"/>
      <c r="D78" s="87"/>
      <c r="E78" s="86"/>
      <c r="F78" s="86"/>
      <c r="G78" s="86"/>
      <c r="H78" s="86"/>
      <c r="I78" s="85"/>
      <c r="J78" s="81"/>
      <c r="K78" s="81"/>
      <c r="L78" s="82"/>
      <c r="M78" s="81"/>
      <c r="N78" s="81"/>
      <c r="O78" s="81"/>
      <c r="P78" s="81"/>
    </row>
    <row r="79" spans="2:14" ht="19.5" customHeight="1" thickBot="1">
      <c r="B79" s="89"/>
      <c r="C79" s="90" t="s">
        <v>4</v>
      </c>
      <c r="D79" s="90" t="s">
        <v>5</v>
      </c>
      <c r="E79" s="91">
        <v>1</v>
      </c>
      <c r="F79" s="91">
        <v>2</v>
      </c>
      <c r="G79" s="91">
        <v>3</v>
      </c>
      <c r="H79" s="91">
        <v>4</v>
      </c>
      <c r="I79" s="92" t="s">
        <v>28</v>
      </c>
      <c r="J79" s="92" t="s">
        <v>29</v>
      </c>
      <c r="K79" s="93" t="s">
        <v>63</v>
      </c>
      <c r="L79" s="246" t="s">
        <v>109</v>
      </c>
      <c r="M79" s="81"/>
      <c r="N79" s="81"/>
    </row>
    <row r="80" spans="1:14" ht="19.5" customHeight="1">
      <c r="A80" s="56">
        <v>14</v>
      </c>
      <c r="B80" s="94">
        <v>1</v>
      </c>
      <c r="C80" s="95" t="str">
        <f>IF(A80="","",INDEX(Nimet!$B$6:$B$244,A80))</f>
        <v>Tuomas Perkkiö</v>
      </c>
      <c r="D80" s="96" t="str">
        <f>IF(A80="","",INDEX(Nimet!$C$6:$C$244,A80))</f>
        <v>OPT-86</v>
      </c>
      <c r="E80" s="70"/>
      <c r="F80" s="71" t="str">
        <f>+T89</f>
        <v>0-0</v>
      </c>
      <c r="G80" s="71" t="str">
        <f>+T85</f>
        <v>0-0</v>
      </c>
      <c r="H80" s="71" t="str">
        <f>+T87</f>
        <v>0-0</v>
      </c>
      <c r="I80" s="72" t="str">
        <f>+CONCATENATE(LEFT(F80)+LEFT(G80)+LEFT(H80),"-",RIGHT(F80)+RIGHT(G80)+RIGHT(H80))</f>
        <v>0-0</v>
      </c>
      <c r="J80" s="97">
        <f>+IF(VALUE(LEFT(F80))&gt;VALUE(RIGHT(F80)),1,0)+IF(VALUE(LEFT(G80))&gt;VALUE(RIGHT(G80)),1,0)+IF(VALUE(LEFT(H80))&gt;VALUE(RIGHT(H80)),1,0)</f>
        <v>0</v>
      </c>
      <c r="K80" s="98">
        <v>24</v>
      </c>
      <c r="L80" s="247"/>
      <c r="M80" s="99"/>
      <c r="N80" s="100"/>
    </row>
    <row r="81" spans="1:14" ht="19.5" customHeight="1" thickBot="1">
      <c r="A81" s="56">
        <v>30</v>
      </c>
      <c r="B81" s="101">
        <v>2</v>
      </c>
      <c r="C81" s="102" t="str">
        <f>IF(A81="","",INDEX(Nimet!$B$6:$B$244,A81))</f>
        <v>Pertti Hella</v>
      </c>
      <c r="D81" s="103" t="str">
        <f>IF(A81="","",INDEX(Nimet!$C$6:$C$244,A81))</f>
        <v>KuPTS</v>
      </c>
      <c r="E81" s="104" t="str">
        <f>+CONCATENATE(RIGHT(F80),"-",LEFT(F80))</f>
        <v>0-0</v>
      </c>
      <c r="F81" s="105"/>
      <c r="G81" s="106" t="str">
        <f>+T88</f>
        <v>0-0</v>
      </c>
      <c r="H81" s="106" t="str">
        <f>+T86</f>
        <v>0-0</v>
      </c>
      <c r="I81" s="107" t="str">
        <f>+CONCATENATE(LEFT(E81)+LEFT(G81)+LEFT(H81),"-",RIGHT(E81)+RIGHT(G81)+RIGHT(H81))</f>
        <v>0-0</v>
      </c>
      <c r="J81" s="108">
        <f>+IF(VALUE(LEFT(E81))&gt;VALUE(RIGHT(E81)),1,0)+IF(VALUE(LEFT(G81))&gt;VALUE(RIGHT(G81)),1,0)+IF(VALUE(LEFT(H81))&gt;VALUE(RIGHT(H81)),1,0)</f>
        <v>0</v>
      </c>
      <c r="K81" s="109">
        <v>83</v>
      </c>
      <c r="L81" s="248"/>
      <c r="M81" s="99"/>
      <c r="N81" s="100"/>
    </row>
    <row r="82" spans="1:14" ht="19.5" customHeight="1">
      <c r="A82" s="56">
        <v>28</v>
      </c>
      <c r="B82" s="94">
        <v>3</v>
      </c>
      <c r="C82" s="95" t="str">
        <f>IF(A82="","",INDEX(Nimet!$B$6:$B$244,A82))</f>
        <v>Ari Suikkanen</v>
      </c>
      <c r="D82" s="96" t="str">
        <f>IF(A82="","",INDEX(Nimet!$C$6:$C$244,A82))</f>
        <v>KePTS</v>
      </c>
      <c r="E82" s="110" t="str">
        <f>+CONCATENATE(RIGHT(G80),"-",LEFT(G80))</f>
        <v>0-0</v>
      </c>
      <c r="F82" s="106" t="str">
        <f>+CONCATENATE(RIGHT(G81),"-",LEFT(G81))</f>
        <v>0-0</v>
      </c>
      <c r="G82" s="111"/>
      <c r="H82" s="106" t="str">
        <f>+T90</f>
        <v>0-0</v>
      </c>
      <c r="I82" s="107" t="str">
        <f>+CONCATENATE(LEFT(E82)+LEFT(F82)+LEFT(H82),"-",RIGHT(E82)+RIGHT(F82)+RIGHT(H82))</f>
        <v>0-0</v>
      </c>
      <c r="J82" s="112">
        <f>+IF(VALUE(LEFT(F82))&gt;VALUE(RIGHT(F82)),1,0)+IF(VALUE(LEFT(E82))&gt;VALUE(RIGHT(E82)),1,0)+IF(VALUE(LEFT(H82))&gt;VALUE(RIGHT(H82)),1,0)</f>
        <v>0</v>
      </c>
      <c r="K82" s="109" t="s">
        <v>212</v>
      </c>
      <c r="L82" s="248"/>
      <c r="M82" s="99"/>
      <c r="N82" s="113"/>
    </row>
    <row r="83" spans="1:14" ht="19.5" customHeight="1" thickBot="1">
      <c r="A83" s="56">
        <v>24</v>
      </c>
      <c r="B83" s="101">
        <v>4</v>
      </c>
      <c r="C83" s="102" t="str">
        <f>IF(A83="","",INDEX(Nimet!$B$6:$B$244,A83))</f>
        <v>Lasse Vimpari</v>
      </c>
      <c r="D83" s="103" t="str">
        <f>IF(A83="","",INDEX(Nimet!$C$6:$C$244,A83))</f>
        <v>YNM</v>
      </c>
      <c r="E83" s="76" t="str">
        <f>+CONCATENATE(RIGHT(H80),"-",LEFT(H80))</f>
        <v>0-0</v>
      </c>
      <c r="F83" s="74" t="str">
        <f>+CONCATENATE(RIGHT(H81),"-",LEFT(H81))</f>
        <v>0-0</v>
      </c>
      <c r="G83" s="77" t="str">
        <f>+CONCATENATE(RIGHT(H82),"-",LEFT(H82))</f>
        <v>0-0</v>
      </c>
      <c r="H83" s="73"/>
      <c r="I83" s="75" t="str">
        <f>+CONCATENATE(LEFT(E83)+LEFT(F83)+LEFT(G83),"-",RIGHT(E83)+RIGHT(F83)+RIGHT(G83))</f>
        <v>0-0</v>
      </c>
      <c r="J83" s="114">
        <f>+IF(VALUE(LEFT(F83))&gt;VALUE(RIGHT(F83)),1,0)+IF(VALUE(LEFT(G83))&gt;VALUE(RIGHT(G83)),1,0)+IF(VALUE(LEFT(E83))&gt;VALUE(RIGHT(E83)),1,0)</f>
        <v>0</v>
      </c>
      <c r="K83" s="115" t="s">
        <v>212</v>
      </c>
      <c r="L83" s="249"/>
      <c r="M83" s="99"/>
      <c r="N83" s="113"/>
    </row>
    <row r="84" spans="2:21" ht="19.5" customHeight="1">
      <c r="B84" s="120"/>
      <c r="C84" s="121"/>
      <c r="D84" s="121"/>
      <c r="E84" s="86"/>
      <c r="F84" s="86"/>
      <c r="G84" s="118"/>
      <c r="H84" s="118"/>
      <c r="I84" s="119"/>
      <c r="J84" s="82" t="s">
        <v>14</v>
      </c>
      <c r="K84" s="81" t="s">
        <v>16</v>
      </c>
      <c r="L84" s="82" t="s">
        <v>17</v>
      </c>
      <c r="M84" s="81" t="s">
        <v>31</v>
      </c>
      <c r="N84" s="81" t="s">
        <v>20</v>
      </c>
      <c r="O84" s="81"/>
      <c r="P84" s="81"/>
      <c r="U84" s="316" t="s">
        <v>219</v>
      </c>
    </row>
    <row r="85" spans="2:21" ht="19.5" customHeight="1">
      <c r="B85" s="140" t="s">
        <v>32</v>
      </c>
      <c r="C85" s="141" t="str">
        <f>+C80</f>
        <v>Tuomas Perkkiö</v>
      </c>
      <c r="D85" s="142" t="str">
        <f>+D80</f>
        <v>OPT-86</v>
      </c>
      <c r="E85" s="143" t="s">
        <v>13</v>
      </c>
      <c r="F85" s="408" t="str">
        <f>+C82</f>
        <v>Ari Suikkanen</v>
      </c>
      <c r="G85" s="409"/>
      <c r="H85" s="409"/>
      <c r="I85" s="141" t="str">
        <f>+D82</f>
        <v>KePTS</v>
      </c>
      <c r="J85" s="357"/>
      <c r="K85" s="357"/>
      <c r="L85" s="358"/>
      <c r="M85" s="358"/>
      <c r="N85" s="358"/>
      <c r="O85" s="124">
        <f aca="true" t="shared" si="10" ref="O85:S90">IF(ISTEXT(J85),IF(VALUE(SUBSTITUTE(LEFT(J85,2),"-",",0"))&gt;VALUE(SUBSTITUTE(RIGHT(J85,2),"-","")),1,0.1),0.01)</f>
        <v>0.01</v>
      </c>
      <c r="P85" s="124">
        <f t="shared" si="10"/>
        <v>0.01</v>
      </c>
      <c r="Q85" s="124">
        <f t="shared" si="10"/>
        <v>0.01</v>
      </c>
      <c r="R85" s="124">
        <f t="shared" si="10"/>
        <v>0.01</v>
      </c>
      <c r="S85" s="124">
        <f t="shared" si="10"/>
        <v>0.01</v>
      </c>
      <c r="T85" s="125" t="str">
        <f aca="true" t="shared" si="11" ref="T85:T90">LEFT(REPLACE(SUM(O85:S85),2,1,"-"),3)</f>
        <v>0-0</v>
      </c>
      <c r="U85" s="138">
        <v>4</v>
      </c>
    </row>
    <row r="86" spans="2:21" ht="19.5" customHeight="1">
      <c r="B86" s="126" t="s">
        <v>33</v>
      </c>
      <c r="C86" s="127" t="str">
        <f>+C81</f>
        <v>Pertti Hella</v>
      </c>
      <c r="D86" s="128" t="str">
        <f>+D81</f>
        <v>KuPTS</v>
      </c>
      <c r="E86" s="82" t="s">
        <v>13</v>
      </c>
      <c r="F86" s="406" t="str">
        <f>+C83</f>
        <v>Lasse Vimpari</v>
      </c>
      <c r="G86" s="407"/>
      <c r="H86" s="407"/>
      <c r="I86" s="127" t="str">
        <f>+D83</f>
        <v>YNM</v>
      </c>
      <c r="J86" s="359"/>
      <c r="K86" s="359"/>
      <c r="L86" s="360"/>
      <c r="M86" s="360"/>
      <c r="N86" s="360"/>
      <c r="O86" s="124">
        <f t="shared" si="10"/>
        <v>0.01</v>
      </c>
      <c r="P86" s="124">
        <f t="shared" si="10"/>
        <v>0.01</v>
      </c>
      <c r="Q86" s="124">
        <f t="shared" si="10"/>
        <v>0.01</v>
      </c>
      <c r="R86" s="124">
        <f t="shared" si="10"/>
        <v>0.01</v>
      </c>
      <c r="S86" s="124">
        <f t="shared" si="10"/>
        <v>0.01</v>
      </c>
      <c r="T86" s="125" t="str">
        <f t="shared" si="11"/>
        <v>0-0</v>
      </c>
      <c r="U86" s="138">
        <v>3</v>
      </c>
    </row>
    <row r="87" spans="2:21" ht="19.5" customHeight="1">
      <c r="B87" s="140" t="s">
        <v>34</v>
      </c>
      <c r="C87" s="141" t="str">
        <f>+C80</f>
        <v>Tuomas Perkkiö</v>
      </c>
      <c r="D87" s="142" t="str">
        <f>+D80</f>
        <v>OPT-86</v>
      </c>
      <c r="E87" s="143" t="s">
        <v>13</v>
      </c>
      <c r="F87" s="408" t="str">
        <f>+C83</f>
        <v>Lasse Vimpari</v>
      </c>
      <c r="G87" s="409"/>
      <c r="H87" s="409"/>
      <c r="I87" s="141" t="str">
        <f>+D83</f>
        <v>YNM</v>
      </c>
      <c r="J87" s="357"/>
      <c r="K87" s="357"/>
      <c r="L87" s="358"/>
      <c r="M87" s="358"/>
      <c r="N87" s="358"/>
      <c r="O87" s="124">
        <f t="shared" si="10"/>
        <v>0.01</v>
      </c>
      <c r="P87" s="124">
        <f t="shared" si="10"/>
        <v>0.01</v>
      </c>
      <c r="Q87" s="124">
        <f t="shared" si="10"/>
        <v>0.01</v>
      </c>
      <c r="R87" s="124">
        <f t="shared" si="10"/>
        <v>0.01</v>
      </c>
      <c r="S87" s="124">
        <f t="shared" si="10"/>
        <v>0.01</v>
      </c>
      <c r="T87" s="125" t="str">
        <f t="shared" si="11"/>
        <v>0-0</v>
      </c>
      <c r="U87" s="138">
        <v>2</v>
      </c>
    </row>
    <row r="88" spans="2:21" ht="19.5" customHeight="1">
      <c r="B88" s="129" t="s">
        <v>35</v>
      </c>
      <c r="C88" s="130" t="str">
        <f>+C81</f>
        <v>Pertti Hella</v>
      </c>
      <c r="D88" s="131" t="str">
        <f>+D81</f>
        <v>KuPTS</v>
      </c>
      <c r="E88" s="132" t="s">
        <v>13</v>
      </c>
      <c r="F88" s="410" t="str">
        <f>+C82</f>
        <v>Ari Suikkanen</v>
      </c>
      <c r="G88" s="411"/>
      <c r="H88" s="411"/>
      <c r="I88" s="130" t="str">
        <f>+D82</f>
        <v>KePTS</v>
      </c>
      <c r="J88" s="359"/>
      <c r="K88" s="359"/>
      <c r="L88" s="360"/>
      <c r="M88" s="360"/>
      <c r="N88" s="360"/>
      <c r="O88" s="124">
        <f t="shared" si="10"/>
        <v>0.01</v>
      </c>
      <c r="P88" s="124">
        <f t="shared" si="10"/>
        <v>0.01</v>
      </c>
      <c r="Q88" s="124">
        <f t="shared" si="10"/>
        <v>0.01</v>
      </c>
      <c r="R88" s="124">
        <f t="shared" si="10"/>
        <v>0.01</v>
      </c>
      <c r="S88" s="124">
        <f t="shared" si="10"/>
        <v>0.01</v>
      </c>
      <c r="T88" s="125" t="str">
        <f t="shared" si="11"/>
        <v>0-0</v>
      </c>
      <c r="U88" s="138">
        <v>1</v>
      </c>
    </row>
    <row r="89" spans="2:21" ht="19.5" customHeight="1">
      <c r="B89" s="140" t="s">
        <v>36</v>
      </c>
      <c r="C89" s="141" t="str">
        <f>+C80</f>
        <v>Tuomas Perkkiö</v>
      </c>
      <c r="D89" s="142" t="str">
        <f>+D80</f>
        <v>OPT-86</v>
      </c>
      <c r="E89" s="143" t="s">
        <v>13</v>
      </c>
      <c r="F89" s="408" t="str">
        <f>+C81</f>
        <v>Pertti Hella</v>
      </c>
      <c r="G89" s="409"/>
      <c r="H89" s="409"/>
      <c r="I89" s="141" t="str">
        <f>+D81</f>
        <v>KuPTS</v>
      </c>
      <c r="J89" s="357"/>
      <c r="K89" s="357"/>
      <c r="L89" s="358"/>
      <c r="M89" s="358"/>
      <c r="N89" s="358"/>
      <c r="O89" s="124">
        <f t="shared" si="10"/>
        <v>0.01</v>
      </c>
      <c r="P89" s="124">
        <f t="shared" si="10"/>
        <v>0.01</v>
      </c>
      <c r="Q89" s="124">
        <f t="shared" si="10"/>
        <v>0.01</v>
      </c>
      <c r="R89" s="124">
        <f t="shared" si="10"/>
        <v>0.01</v>
      </c>
      <c r="S89" s="124">
        <f t="shared" si="10"/>
        <v>0.01</v>
      </c>
      <c r="T89" s="125" t="str">
        <f t="shared" si="11"/>
        <v>0-0</v>
      </c>
      <c r="U89" s="138">
        <v>4</v>
      </c>
    </row>
    <row r="90" spans="2:21" ht="19.5" customHeight="1">
      <c r="B90" s="129" t="s">
        <v>37</v>
      </c>
      <c r="C90" s="130" t="str">
        <f>+C82</f>
        <v>Ari Suikkanen</v>
      </c>
      <c r="D90" s="131" t="str">
        <f>+D82</f>
        <v>KePTS</v>
      </c>
      <c r="E90" s="132" t="s">
        <v>13</v>
      </c>
      <c r="F90" s="410" t="str">
        <f>+C83</f>
        <v>Lasse Vimpari</v>
      </c>
      <c r="G90" s="411"/>
      <c r="H90" s="411"/>
      <c r="I90" s="130" t="str">
        <f>+D83</f>
        <v>YNM</v>
      </c>
      <c r="J90" s="359"/>
      <c r="K90" s="359"/>
      <c r="L90" s="360"/>
      <c r="M90" s="360"/>
      <c r="N90" s="360"/>
      <c r="O90" s="124">
        <f t="shared" si="10"/>
        <v>0.01</v>
      </c>
      <c r="P90" s="124">
        <f t="shared" si="10"/>
        <v>0.01</v>
      </c>
      <c r="Q90" s="124">
        <f t="shared" si="10"/>
        <v>0.01</v>
      </c>
      <c r="R90" s="124">
        <f t="shared" si="10"/>
        <v>0.01</v>
      </c>
      <c r="S90" s="124">
        <f t="shared" si="10"/>
        <v>0.01</v>
      </c>
      <c r="T90" s="125" t="str">
        <f t="shared" si="11"/>
        <v>0-0</v>
      </c>
      <c r="U90" s="138">
        <v>2</v>
      </c>
    </row>
    <row r="91" spans="2:20" ht="19.5" customHeight="1">
      <c r="B91" s="129"/>
      <c r="C91" s="130"/>
      <c r="D91" s="131"/>
      <c r="E91" s="132"/>
      <c r="F91" s="129"/>
      <c r="G91" s="154"/>
      <c r="H91" s="154"/>
      <c r="I91" s="130"/>
      <c r="J91" s="283"/>
      <c r="K91" s="283"/>
      <c r="L91" s="284"/>
      <c r="M91" s="284"/>
      <c r="N91" s="284"/>
      <c r="O91" s="124"/>
      <c r="P91" s="124"/>
      <c r="Q91" s="124"/>
      <c r="R91" s="124"/>
      <c r="S91" s="124"/>
      <c r="T91" s="125"/>
    </row>
    <row r="92" spans="2:16" ht="19.5" customHeight="1" thickBot="1">
      <c r="B92" s="88" t="s">
        <v>216</v>
      </c>
      <c r="C92" s="83"/>
      <c r="D92" s="87"/>
      <c r="E92" s="86"/>
      <c r="F92" s="86"/>
      <c r="G92" s="86"/>
      <c r="H92" s="86"/>
      <c r="I92" s="85"/>
      <c r="J92" s="81"/>
      <c r="K92" s="81"/>
      <c r="L92" s="82"/>
      <c r="M92" s="81"/>
      <c r="N92" s="81"/>
      <c r="O92" s="81"/>
      <c r="P92" s="81"/>
    </row>
    <row r="93" spans="2:14" ht="19.5" customHeight="1" thickBot="1">
      <c r="B93" s="89"/>
      <c r="C93" s="90" t="s">
        <v>4</v>
      </c>
      <c r="D93" s="90" t="s">
        <v>5</v>
      </c>
      <c r="E93" s="91">
        <v>1</v>
      </c>
      <c r="F93" s="91">
        <v>2</v>
      </c>
      <c r="G93" s="91">
        <v>3</v>
      </c>
      <c r="H93" s="91">
        <v>4</v>
      </c>
      <c r="I93" s="92" t="s">
        <v>28</v>
      </c>
      <c r="J93" s="92" t="s">
        <v>29</v>
      </c>
      <c r="K93" s="93" t="s">
        <v>63</v>
      </c>
      <c r="L93" s="246" t="s">
        <v>109</v>
      </c>
      <c r="M93" s="81"/>
      <c r="N93" s="81"/>
    </row>
    <row r="94" spans="1:14" ht="19.5" customHeight="1">
      <c r="A94" s="56">
        <v>11</v>
      </c>
      <c r="B94" s="94">
        <v>1</v>
      </c>
      <c r="C94" s="95" t="str">
        <f>IF(A94="","",INDEX(Nimet!$B$6:$B$244,A94))</f>
        <v>Daniel Söderlund</v>
      </c>
      <c r="D94" s="96" t="str">
        <f>IF(A94="","",INDEX(Nimet!$C$6:$C$244,A94))</f>
        <v>Kebnekaise BTK</v>
      </c>
      <c r="E94" s="70"/>
      <c r="F94" s="71" t="str">
        <f>+T103</f>
        <v>0-0</v>
      </c>
      <c r="G94" s="71" t="str">
        <f>+T99</f>
        <v>0-0</v>
      </c>
      <c r="H94" s="71" t="str">
        <f>+T101</f>
        <v>0-0</v>
      </c>
      <c r="I94" s="72" t="str">
        <f>+CONCATENATE(LEFT(F94)+LEFT(G94)+LEFT(H94),"-",RIGHT(F94)+RIGHT(G94)+RIGHT(H94))</f>
        <v>0-0</v>
      </c>
      <c r="J94" s="97">
        <f>+IF(VALUE(LEFT(F94))&gt;VALUE(RIGHT(F94)),1,0)+IF(VALUE(LEFT(G94))&gt;VALUE(RIGHT(G94)),1,0)+IF(VALUE(LEFT(H94))&gt;VALUE(RIGHT(H94)),1,0)</f>
        <v>0</v>
      </c>
      <c r="K94" s="98" t="s">
        <v>213</v>
      </c>
      <c r="L94" s="247"/>
      <c r="M94" s="99"/>
      <c r="N94" s="100"/>
    </row>
    <row r="95" spans="1:14" ht="19.5" customHeight="1" thickBot="1">
      <c r="A95" s="56">
        <v>39</v>
      </c>
      <c r="B95" s="101">
        <v>2</v>
      </c>
      <c r="C95" s="102" t="str">
        <f>IF(A95="","",INDEX(Nimet!$B$6:$B$244,A95))</f>
        <v>Esa Kallio</v>
      </c>
      <c r="D95" s="103" t="str">
        <f>IF(A95="","",INDEX(Nimet!$C$6:$C$244,A95))</f>
        <v>KoKu</v>
      </c>
      <c r="E95" s="104" t="str">
        <f>+CONCATENATE(RIGHT(F94),"-",LEFT(F94))</f>
        <v>0-0</v>
      </c>
      <c r="F95" s="105"/>
      <c r="G95" s="106" t="str">
        <f>+T102</f>
        <v>0-0</v>
      </c>
      <c r="H95" s="106" t="str">
        <f>+T100</f>
        <v>0-0</v>
      </c>
      <c r="I95" s="107" t="str">
        <f>+CONCATENATE(LEFT(E95)+LEFT(G95)+LEFT(H95),"-",RIGHT(E95)+RIGHT(G95)+RIGHT(H95))</f>
        <v>0-0</v>
      </c>
      <c r="J95" s="108">
        <f>+IF(VALUE(LEFT(E95))&gt;VALUE(RIGHT(E95)),1,0)+IF(VALUE(LEFT(G95))&gt;VALUE(RIGHT(G95)),1,0)+IF(VALUE(LEFT(H95))&gt;VALUE(RIGHT(H95)),1,0)</f>
        <v>0</v>
      </c>
      <c r="K95" s="109">
        <v>43</v>
      </c>
      <c r="L95" s="248"/>
      <c r="M95" s="99"/>
      <c r="N95" s="100"/>
    </row>
    <row r="96" spans="1:14" ht="19.5" customHeight="1">
      <c r="A96" s="56">
        <v>33</v>
      </c>
      <c r="B96" s="94">
        <v>3</v>
      </c>
      <c r="C96" s="95" t="str">
        <f>IF(A96="","",INDEX(Nimet!$B$6:$B$244,A96))</f>
        <v>Akeem Adewole</v>
      </c>
      <c r="D96" s="96" t="str">
        <f>IF(A96="","",INDEX(Nimet!$C$6:$C$244,A96))</f>
        <v>KuPTS</v>
      </c>
      <c r="E96" s="110" t="str">
        <f>+CONCATENATE(RIGHT(G94),"-",LEFT(G94))</f>
        <v>0-0</v>
      </c>
      <c r="F96" s="106" t="str">
        <f>+CONCATENATE(RIGHT(G95),"-",LEFT(G95))</f>
        <v>0-0</v>
      </c>
      <c r="G96" s="111"/>
      <c r="H96" s="106" t="str">
        <f>+T104</f>
        <v>0-0</v>
      </c>
      <c r="I96" s="107" t="str">
        <f>+CONCATENATE(LEFT(E96)+LEFT(F96)+LEFT(H96),"-",RIGHT(E96)+RIGHT(F96)+RIGHT(H96))</f>
        <v>0-0</v>
      </c>
      <c r="J96" s="112">
        <f>+IF(VALUE(LEFT(F96))&gt;VALUE(RIGHT(F96)),1,0)+IF(VALUE(LEFT(E96))&gt;VALUE(RIGHT(E96)),1,0)+IF(VALUE(LEFT(H96))&gt;VALUE(RIGHT(H96)),1,0)</f>
        <v>0</v>
      </c>
      <c r="K96" s="109" t="s">
        <v>214</v>
      </c>
      <c r="L96" s="248"/>
      <c r="M96" s="99"/>
      <c r="N96" s="113"/>
    </row>
    <row r="97" spans="1:14" ht="19.5" customHeight="1" thickBot="1">
      <c r="A97" s="56">
        <v>58</v>
      </c>
      <c r="B97" s="101">
        <v>4</v>
      </c>
      <c r="C97" s="102" t="str">
        <f>IF(A97="","",INDEX(Nimet!$B$6:$B$244,A97))</f>
        <v>Hannu Vuoste</v>
      </c>
      <c r="D97" s="103" t="str">
        <f>IF(A97="","",INDEX(Nimet!$C$6:$C$244,A97))</f>
        <v>OPT-86</v>
      </c>
      <c r="E97" s="76" t="str">
        <f>+CONCATENATE(RIGHT(H94),"-",LEFT(H94))</f>
        <v>0-0</v>
      </c>
      <c r="F97" s="74" t="str">
        <f>+CONCATENATE(RIGHT(H95),"-",LEFT(H95))</f>
        <v>0-0</v>
      </c>
      <c r="G97" s="77" t="str">
        <f>+CONCATENATE(RIGHT(H96),"-",LEFT(H96))</f>
        <v>0-0</v>
      </c>
      <c r="H97" s="73"/>
      <c r="I97" s="75" t="str">
        <f>+CONCATENATE(LEFT(E97)+LEFT(F97)+LEFT(G97),"-",RIGHT(E97)+RIGHT(F97)+RIGHT(G97))</f>
        <v>0-0</v>
      </c>
      <c r="J97" s="114">
        <f>+IF(VALUE(LEFT(F97))&gt;VALUE(RIGHT(F97)),1,0)+IF(VALUE(LEFT(G97))&gt;VALUE(RIGHT(G97)),1,0)+IF(VALUE(LEFT(E97))&gt;VALUE(RIGHT(E97)),1,0)</f>
        <v>0</v>
      </c>
      <c r="K97" s="115" t="s">
        <v>212</v>
      </c>
      <c r="L97" s="249"/>
      <c r="M97" s="99"/>
      <c r="N97" s="113"/>
    </row>
    <row r="98" spans="2:21" ht="19.5" customHeight="1">
      <c r="B98" s="120"/>
      <c r="C98" s="121"/>
      <c r="D98" s="121"/>
      <c r="E98" s="86"/>
      <c r="F98" s="86"/>
      <c r="G98" s="118"/>
      <c r="H98" s="118"/>
      <c r="I98" s="119"/>
      <c r="J98" s="82" t="s">
        <v>14</v>
      </c>
      <c r="K98" s="81" t="s">
        <v>16</v>
      </c>
      <c r="L98" s="82" t="s">
        <v>17</v>
      </c>
      <c r="M98" s="81" t="s">
        <v>31</v>
      </c>
      <c r="N98" s="81" t="s">
        <v>20</v>
      </c>
      <c r="O98" s="81"/>
      <c r="P98" s="81"/>
      <c r="U98" s="316" t="s">
        <v>219</v>
      </c>
    </row>
    <row r="99" spans="2:21" ht="19.5" customHeight="1">
      <c r="B99" s="140" t="s">
        <v>32</v>
      </c>
      <c r="C99" s="141" t="str">
        <f>+C94</f>
        <v>Daniel Söderlund</v>
      </c>
      <c r="D99" s="142" t="str">
        <f>+D94</f>
        <v>Kebnekaise BTK</v>
      </c>
      <c r="E99" s="143" t="s">
        <v>13</v>
      </c>
      <c r="F99" s="408" t="str">
        <f>+C96</f>
        <v>Akeem Adewole</v>
      </c>
      <c r="G99" s="409"/>
      <c r="H99" s="409"/>
      <c r="I99" s="141" t="str">
        <f>+D96</f>
        <v>KuPTS</v>
      </c>
      <c r="J99" s="357"/>
      <c r="K99" s="357"/>
      <c r="L99" s="358"/>
      <c r="M99" s="358"/>
      <c r="N99" s="358"/>
      <c r="O99" s="124">
        <f aca="true" t="shared" si="12" ref="O99:O104">IF(ISTEXT(J99),IF(VALUE(SUBSTITUTE(LEFT(J99,2),"-",",0"))&gt;VALUE(SUBSTITUTE(RIGHT(J99,2),"-","")),1,0.1),0.01)</f>
        <v>0.01</v>
      </c>
      <c r="P99" s="124">
        <f aca="true" t="shared" si="13" ref="P99:P104">IF(ISTEXT(K99),IF(VALUE(SUBSTITUTE(LEFT(K99,2),"-",",0"))&gt;VALUE(SUBSTITUTE(RIGHT(K99,2),"-","")),1,0.1),0.01)</f>
        <v>0.01</v>
      </c>
      <c r="Q99" s="124">
        <f aca="true" t="shared" si="14" ref="Q99:Q104">IF(ISTEXT(L99),IF(VALUE(SUBSTITUTE(LEFT(L99,2),"-",",0"))&gt;VALUE(SUBSTITUTE(RIGHT(L99,2),"-","")),1,0.1),0.01)</f>
        <v>0.01</v>
      </c>
      <c r="R99" s="124">
        <f aca="true" t="shared" si="15" ref="R99:R104">IF(ISTEXT(M99),IF(VALUE(SUBSTITUTE(LEFT(M99,2),"-",",0"))&gt;VALUE(SUBSTITUTE(RIGHT(M99,2),"-","")),1,0.1),0.01)</f>
        <v>0.01</v>
      </c>
      <c r="S99" s="124">
        <f aca="true" t="shared" si="16" ref="S99:S104">IF(ISTEXT(N99),IF(VALUE(SUBSTITUTE(LEFT(N99,2),"-",",0"))&gt;VALUE(SUBSTITUTE(RIGHT(N99,2),"-","")),1,0.1),0.01)</f>
        <v>0.01</v>
      </c>
      <c r="T99" s="125" t="str">
        <f aca="true" t="shared" si="17" ref="T99:T104">LEFT(REPLACE(SUM(O99:S99),2,1,"-"),3)</f>
        <v>0-0</v>
      </c>
      <c r="U99" s="138">
        <v>4</v>
      </c>
    </row>
    <row r="100" spans="2:21" ht="19.5" customHeight="1">
      <c r="B100" s="126" t="s">
        <v>33</v>
      </c>
      <c r="C100" s="127" t="str">
        <f>+C95</f>
        <v>Esa Kallio</v>
      </c>
      <c r="D100" s="128" t="str">
        <f>+D95</f>
        <v>KoKu</v>
      </c>
      <c r="E100" s="82" t="s">
        <v>13</v>
      </c>
      <c r="F100" s="406" t="str">
        <f>+C97</f>
        <v>Hannu Vuoste</v>
      </c>
      <c r="G100" s="407"/>
      <c r="H100" s="407"/>
      <c r="I100" s="127" t="str">
        <f>+D97</f>
        <v>OPT-86</v>
      </c>
      <c r="J100" s="359"/>
      <c r="K100" s="359"/>
      <c r="L100" s="360"/>
      <c r="M100" s="360"/>
      <c r="N100" s="360"/>
      <c r="O100" s="124">
        <f t="shared" si="12"/>
        <v>0.01</v>
      </c>
      <c r="P100" s="124">
        <f t="shared" si="13"/>
        <v>0.01</v>
      </c>
      <c r="Q100" s="124">
        <f t="shared" si="14"/>
        <v>0.01</v>
      </c>
      <c r="R100" s="124">
        <f t="shared" si="15"/>
        <v>0.01</v>
      </c>
      <c r="S100" s="124">
        <f t="shared" si="16"/>
        <v>0.01</v>
      </c>
      <c r="T100" s="125" t="str">
        <f t="shared" si="17"/>
        <v>0-0</v>
      </c>
      <c r="U100" s="138">
        <v>3</v>
      </c>
    </row>
    <row r="101" spans="2:21" ht="19.5" customHeight="1">
      <c r="B101" s="140" t="s">
        <v>34</v>
      </c>
      <c r="C101" s="141" t="str">
        <f>+C94</f>
        <v>Daniel Söderlund</v>
      </c>
      <c r="D101" s="142" t="str">
        <f>+D94</f>
        <v>Kebnekaise BTK</v>
      </c>
      <c r="E101" s="143" t="s">
        <v>13</v>
      </c>
      <c r="F101" s="408" t="str">
        <f>+C97</f>
        <v>Hannu Vuoste</v>
      </c>
      <c r="G101" s="409"/>
      <c r="H101" s="409"/>
      <c r="I101" s="141" t="str">
        <f>+D97</f>
        <v>OPT-86</v>
      </c>
      <c r="J101" s="357"/>
      <c r="K101" s="357"/>
      <c r="L101" s="358"/>
      <c r="M101" s="358"/>
      <c r="N101" s="358"/>
      <c r="O101" s="124">
        <f t="shared" si="12"/>
        <v>0.01</v>
      </c>
      <c r="P101" s="124">
        <f t="shared" si="13"/>
        <v>0.01</v>
      </c>
      <c r="Q101" s="124">
        <f t="shared" si="14"/>
        <v>0.01</v>
      </c>
      <c r="R101" s="124">
        <f t="shared" si="15"/>
        <v>0.01</v>
      </c>
      <c r="S101" s="124">
        <f t="shared" si="16"/>
        <v>0.01</v>
      </c>
      <c r="T101" s="125" t="str">
        <f t="shared" si="17"/>
        <v>0-0</v>
      </c>
      <c r="U101" s="138">
        <v>2</v>
      </c>
    </row>
    <row r="102" spans="2:21" ht="19.5" customHeight="1">
      <c r="B102" s="129" t="s">
        <v>35</v>
      </c>
      <c r="C102" s="130" t="str">
        <f>+C95</f>
        <v>Esa Kallio</v>
      </c>
      <c r="D102" s="131" t="str">
        <f>+D95</f>
        <v>KoKu</v>
      </c>
      <c r="E102" s="132" t="s">
        <v>13</v>
      </c>
      <c r="F102" s="410" t="str">
        <f>+C96</f>
        <v>Akeem Adewole</v>
      </c>
      <c r="G102" s="411"/>
      <c r="H102" s="411"/>
      <c r="I102" s="130" t="str">
        <f>+D96</f>
        <v>KuPTS</v>
      </c>
      <c r="J102" s="359"/>
      <c r="K102" s="359"/>
      <c r="L102" s="360"/>
      <c r="M102" s="360"/>
      <c r="N102" s="360"/>
      <c r="O102" s="124">
        <f t="shared" si="12"/>
        <v>0.01</v>
      </c>
      <c r="P102" s="124">
        <f t="shared" si="13"/>
        <v>0.01</v>
      </c>
      <c r="Q102" s="124">
        <f t="shared" si="14"/>
        <v>0.01</v>
      </c>
      <c r="R102" s="124">
        <f t="shared" si="15"/>
        <v>0.01</v>
      </c>
      <c r="S102" s="124">
        <f t="shared" si="16"/>
        <v>0.01</v>
      </c>
      <c r="T102" s="125" t="str">
        <f t="shared" si="17"/>
        <v>0-0</v>
      </c>
      <c r="U102" s="138">
        <v>1</v>
      </c>
    </row>
    <row r="103" spans="2:21" ht="19.5" customHeight="1">
      <c r="B103" s="140" t="s">
        <v>36</v>
      </c>
      <c r="C103" s="141" t="str">
        <f>+C94</f>
        <v>Daniel Söderlund</v>
      </c>
      <c r="D103" s="142" t="str">
        <f>+D94</f>
        <v>Kebnekaise BTK</v>
      </c>
      <c r="E103" s="143" t="s">
        <v>13</v>
      </c>
      <c r="F103" s="408" t="str">
        <f>+C95</f>
        <v>Esa Kallio</v>
      </c>
      <c r="G103" s="409"/>
      <c r="H103" s="409"/>
      <c r="I103" s="141" t="str">
        <f>+D95</f>
        <v>KoKu</v>
      </c>
      <c r="J103" s="357"/>
      <c r="K103" s="357"/>
      <c r="L103" s="358"/>
      <c r="M103" s="358"/>
      <c r="N103" s="358"/>
      <c r="O103" s="124">
        <f t="shared" si="12"/>
        <v>0.01</v>
      </c>
      <c r="P103" s="124">
        <f t="shared" si="13"/>
        <v>0.01</v>
      </c>
      <c r="Q103" s="124">
        <f t="shared" si="14"/>
        <v>0.01</v>
      </c>
      <c r="R103" s="124">
        <f t="shared" si="15"/>
        <v>0.01</v>
      </c>
      <c r="S103" s="124">
        <f t="shared" si="16"/>
        <v>0.01</v>
      </c>
      <c r="T103" s="125" t="str">
        <f t="shared" si="17"/>
        <v>0-0</v>
      </c>
      <c r="U103" s="138">
        <v>4</v>
      </c>
    </row>
    <row r="104" spans="2:21" ht="19.5" customHeight="1">
      <c r="B104" s="129" t="s">
        <v>37</v>
      </c>
      <c r="C104" s="130" t="str">
        <f>+C96</f>
        <v>Akeem Adewole</v>
      </c>
      <c r="D104" s="131" t="str">
        <f>+D96</f>
        <v>KuPTS</v>
      </c>
      <c r="E104" s="132" t="s">
        <v>13</v>
      </c>
      <c r="F104" s="410" t="str">
        <f>+C97</f>
        <v>Hannu Vuoste</v>
      </c>
      <c r="G104" s="411"/>
      <c r="H104" s="411"/>
      <c r="I104" s="130" t="str">
        <f>+D97</f>
        <v>OPT-86</v>
      </c>
      <c r="J104" s="359"/>
      <c r="K104" s="359"/>
      <c r="L104" s="360"/>
      <c r="M104" s="360"/>
      <c r="N104" s="360"/>
      <c r="O104" s="124">
        <f t="shared" si="12"/>
        <v>0.01</v>
      </c>
      <c r="P104" s="124">
        <f t="shared" si="13"/>
        <v>0.01</v>
      </c>
      <c r="Q104" s="124">
        <f t="shared" si="14"/>
        <v>0.01</v>
      </c>
      <c r="R104" s="124">
        <f t="shared" si="15"/>
        <v>0.01</v>
      </c>
      <c r="S104" s="124">
        <f t="shared" si="16"/>
        <v>0.01</v>
      </c>
      <c r="T104" s="125" t="str">
        <f t="shared" si="17"/>
        <v>0-0</v>
      </c>
      <c r="U104" s="138">
        <v>2</v>
      </c>
    </row>
    <row r="105" spans="2:20" ht="19.5" customHeight="1">
      <c r="B105" s="129"/>
      <c r="C105" s="130"/>
      <c r="D105" s="131"/>
      <c r="E105" s="132"/>
      <c r="F105" s="129"/>
      <c r="G105" s="154"/>
      <c r="H105" s="154"/>
      <c r="I105" s="130"/>
      <c r="J105" s="150"/>
      <c r="K105" s="150"/>
      <c r="L105" s="153"/>
      <c r="M105" s="153"/>
      <c r="N105" s="153"/>
      <c r="O105" s="124"/>
      <c r="P105" s="124"/>
      <c r="Q105" s="124"/>
      <c r="R105" s="124"/>
      <c r="S105" s="124"/>
      <c r="T105" s="125"/>
    </row>
    <row r="106" spans="2:16" ht="19.5" customHeight="1" thickBot="1">
      <c r="B106" s="88" t="s">
        <v>217</v>
      </c>
      <c r="C106" s="83"/>
      <c r="D106" s="87"/>
      <c r="E106" s="86"/>
      <c r="F106" s="86"/>
      <c r="G106" s="86"/>
      <c r="H106" s="86"/>
      <c r="I106" s="85"/>
      <c r="J106" s="81"/>
      <c r="K106" s="81"/>
      <c r="L106" s="82"/>
      <c r="M106" s="81"/>
      <c r="N106" s="81"/>
      <c r="O106" s="81"/>
      <c r="P106" s="81"/>
    </row>
    <row r="107" spans="2:14" ht="19.5" customHeight="1" thickBot="1">
      <c r="B107" s="89"/>
      <c r="C107" s="90" t="s">
        <v>4</v>
      </c>
      <c r="D107" s="90" t="s">
        <v>5</v>
      </c>
      <c r="E107" s="91">
        <v>1</v>
      </c>
      <c r="F107" s="91">
        <v>2</v>
      </c>
      <c r="G107" s="91">
        <v>3</v>
      </c>
      <c r="H107" s="91">
        <v>4</v>
      </c>
      <c r="I107" s="92" t="s">
        <v>28</v>
      </c>
      <c r="J107" s="92" t="s">
        <v>29</v>
      </c>
      <c r="K107" s="93" t="s">
        <v>63</v>
      </c>
      <c r="L107" s="246" t="s">
        <v>109</v>
      </c>
      <c r="M107" s="81"/>
      <c r="N107" s="81"/>
    </row>
    <row r="108" spans="1:14" ht="19.5" customHeight="1">
      <c r="A108" s="56">
        <v>62</v>
      </c>
      <c r="B108" s="94">
        <v>1</v>
      </c>
      <c r="C108" s="95" t="str">
        <f>IF(A108="","",INDEX(Nimet!$B$6:$B$244,A108))</f>
        <v>Mikael Krekula</v>
      </c>
      <c r="D108" s="96" t="str">
        <f>IF(A108="","",INDEX(Nimet!$C$6:$C$244,A108))</f>
        <v>BTK Norrs</v>
      </c>
      <c r="E108" s="70"/>
      <c r="F108" s="71" t="str">
        <f>+T117</f>
        <v>0-0</v>
      </c>
      <c r="G108" s="71" t="str">
        <f>+T113</f>
        <v>0-0</v>
      </c>
      <c r="H108" s="71" t="str">
        <f>+T115</f>
        <v>0-0</v>
      </c>
      <c r="I108" s="72" t="str">
        <f>+CONCATENATE(LEFT(F108)+LEFT(G108)+LEFT(H108),"-",RIGHT(F108)+RIGHT(G108)+RIGHT(H108))</f>
        <v>0-0</v>
      </c>
      <c r="J108" s="97">
        <f>+IF(VALUE(LEFT(F108))&gt;VALUE(RIGHT(F108)),1,0)+IF(VALUE(LEFT(G108))&gt;VALUE(RIGHT(G108)),1,0)+IF(VALUE(LEFT(H108))&gt;VALUE(RIGHT(H108)),1,0)</f>
        <v>0</v>
      </c>
      <c r="K108" s="98" t="s">
        <v>213</v>
      </c>
      <c r="L108" s="247"/>
      <c r="M108" s="99"/>
      <c r="N108" s="100"/>
    </row>
    <row r="109" spans="1:14" ht="19.5" customHeight="1" thickBot="1">
      <c r="A109" s="56">
        <v>20</v>
      </c>
      <c r="B109" s="101">
        <v>2</v>
      </c>
      <c r="C109" s="102" t="str">
        <f>IF(A109="","",INDEX(Nimet!$B$6:$B$244,A109))</f>
        <v>Teemu Oinas</v>
      </c>
      <c r="D109" s="103" t="str">
        <f>IF(A109="","",INDEX(Nimet!$C$6:$C$244,A109))</f>
        <v>OPT-86</v>
      </c>
      <c r="E109" s="104" t="str">
        <f>+CONCATENATE(RIGHT(F108),"-",LEFT(F108))</f>
        <v>0-0</v>
      </c>
      <c r="F109" s="105"/>
      <c r="G109" s="106" t="str">
        <f>+T116</f>
        <v>0-0</v>
      </c>
      <c r="H109" s="106" t="str">
        <f>+T114</f>
        <v>0-0</v>
      </c>
      <c r="I109" s="107" t="str">
        <f>+CONCATENATE(LEFT(E109)+LEFT(G109)+LEFT(H109),"-",RIGHT(E109)+RIGHT(G109)+RIGHT(H109))</f>
        <v>0-0</v>
      </c>
      <c r="J109" s="108">
        <f>+IF(VALUE(LEFT(E109))&gt;VALUE(RIGHT(E109)),1,0)+IF(VALUE(LEFT(G109))&gt;VALUE(RIGHT(G109)),1,0)+IF(VALUE(LEFT(H109))&gt;VALUE(RIGHT(H109)),1,0)</f>
        <v>0</v>
      </c>
      <c r="K109" s="109">
        <v>36</v>
      </c>
      <c r="L109" s="248"/>
      <c r="M109" s="99"/>
      <c r="N109" s="100"/>
    </row>
    <row r="110" spans="1:14" ht="19.5" customHeight="1">
      <c r="A110" s="56">
        <v>43</v>
      </c>
      <c r="B110" s="94">
        <v>3</v>
      </c>
      <c r="C110" s="95" t="str">
        <f>IF(A110="","",INDEX(Nimet!$B$6:$B$244,A110))</f>
        <v>Tauno Kara</v>
      </c>
      <c r="D110" s="96" t="str">
        <f>IF(A110="","",INDEX(Nimet!$C$6:$C$244,A110))</f>
        <v>JysRy</v>
      </c>
      <c r="E110" s="110" t="str">
        <f>+CONCATENATE(RIGHT(G108),"-",LEFT(G108))</f>
        <v>0-0</v>
      </c>
      <c r="F110" s="106" t="str">
        <f>+CONCATENATE(RIGHT(G109),"-",LEFT(G109))</f>
        <v>0-0</v>
      </c>
      <c r="G110" s="111"/>
      <c r="H110" s="106" t="str">
        <f>+T118</f>
        <v>0-0</v>
      </c>
      <c r="I110" s="107" t="str">
        <f>+CONCATENATE(LEFT(E110)+LEFT(F110)+LEFT(H110),"-",RIGHT(E110)+RIGHT(F110)+RIGHT(H110))</f>
        <v>0-0</v>
      </c>
      <c r="J110" s="112">
        <f>+IF(VALUE(LEFT(F110))&gt;VALUE(RIGHT(F110)),1,0)+IF(VALUE(LEFT(E110))&gt;VALUE(RIGHT(E110)),1,0)+IF(VALUE(LEFT(H110))&gt;VALUE(RIGHT(H110)),1,0)</f>
        <v>0</v>
      </c>
      <c r="K110" s="109" t="s">
        <v>212</v>
      </c>
      <c r="L110" s="248"/>
      <c r="M110" s="99"/>
      <c r="N110" s="113"/>
    </row>
    <row r="111" spans="1:14" ht="19.5" customHeight="1" thickBot="1">
      <c r="A111" s="56">
        <v>16</v>
      </c>
      <c r="B111" s="101">
        <v>4</v>
      </c>
      <c r="C111" s="102" t="str">
        <f>IF(A111="","",INDEX(Nimet!$B$6:$B$244,A111))</f>
        <v>Samppa Kauppila</v>
      </c>
      <c r="D111" s="103" t="str">
        <f>IF(A111="","",INDEX(Nimet!$C$6:$C$244,A111))</f>
        <v>OPT-86</v>
      </c>
      <c r="E111" s="76" t="str">
        <f>+CONCATENATE(RIGHT(H108),"-",LEFT(H108))</f>
        <v>0-0</v>
      </c>
      <c r="F111" s="74" t="str">
        <f>+CONCATENATE(RIGHT(H109),"-",LEFT(H109))</f>
        <v>0-0</v>
      </c>
      <c r="G111" s="77" t="str">
        <f>+CONCATENATE(RIGHT(H110),"-",LEFT(H110))</f>
        <v>0-0</v>
      </c>
      <c r="H111" s="73"/>
      <c r="I111" s="75" t="str">
        <f>+CONCATENATE(LEFT(E111)+LEFT(F111)+LEFT(G111),"-",RIGHT(E111)+RIGHT(F111)+RIGHT(G111))</f>
        <v>0-0</v>
      </c>
      <c r="J111" s="114">
        <f>+IF(VALUE(LEFT(F111))&gt;VALUE(RIGHT(F111)),1,0)+IF(VALUE(LEFT(G111))&gt;VALUE(RIGHT(G111)),1,0)+IF(VALUE(LEFT(E111))&gt;VALUE(RIGHT(E111)),1,0)</f>
        <v>0</v>
      </c>
      <c r="K111" s="115" t="s">
        <v>212</v>
      </c>
      <c r="L111" s="249"/>
      <c r="M111" s="99"/>
      <c r="N111" s="113"/>
    </row>
    <row r="112" spans="2:21" ht="19.5" customHeight="1">
      <c r="B112" s="120"/>
      <c r="C112" s="121"/>
      <c r="D112" s="121"/>
      <c r="E112" s="86"/>
      <c r="F112" s="86"/>
      <c r="G112" s="118"/>
      <c r="H112" s="118"/>
      <c r="I112" s="119"/>
      <c r="J112" s="82" t="s">
        <v>14</v>
      </c>
      <c r="K112" s="81" t="s">
        <v>16</v>
      </c>
      <c r="L112" s="82" t="s">
        <v>17</v>
      </c>
      <c r="M112" s="81" t="s">
        <v>31</v>
      </c>
      <c r="N112" s="81" t="s">
        <v>20</v>
      </c>
      <c r="O112" s="81"/>
      <c r="P112" s="81"/>
      <c r="U112" s="316" t="s">
        <v>219</v>
      </c>
    </row>
    <row r="113" spans="2:21" ht="19.5" customHeight="1">
      <c r="B113" s="140" t="s">
        <v>32</v>
      </c>
      <c r="C113" s="141" t="str">
        <f>+C108</f>
        <v>Mikael Krekula</v>
      </c>
      <c r="D113" s="142" t="str">
        <f>+D108</f>
        <v>BTK Norrs</v>
      </c>
      <c r="E113" s="143" t="s">
        <v>13</v>
      </c>
      <c r="F113" s="408" t="str">
        <f>+C110</f>
        <v>Tauno Kara</v>
      </c>
      <c r="G113" s="409"/>
      <c r="H113" s="409"/>
      <c r="I113" s="141" t="str">
        <f>+D110</f>
        <v>JysRy</v>
      </c>
      <c r="J113" s="357"/>
      <c r="K113" s="357"/>
      <c r="L113" s="358"/>
      <c r="M113" s="358"/>
      <c r="N113" s="358"/>
      <c r="O113" s="124">
        <f aca="true" t="shared" si="18" ref="O113:O118">IF(ISTEXT(J113),IF(VALUE(SUBSTITUTE(LEFT(J113,2),"-",",0"))&gt;VALUE(SUBSTITUTE(RIGHT(J113,2),"-","")),1,0.1),0.01)</f>
        <v>0.01</v>
      </c>
      <c r="P113" s="124">
        <f aca="true" t="shared" si="19" ref="P113:P118">IF(ISTEXT(K113),IF(VALUE(SUBSTITUTE(LEFT(K113,2),"-",",0"))&gt;VALUE(SUBSTITUTE(RIGHT(K113,2),"-","")),1,0.1),0.01)</f>
        <v>0.01</v>
      </c>
      <c r="Q113" s="124">
        <f aca="true" t="shared" si="20" ref="Q113:Q118">IF(ISTEXT(L113),IF(VALUE(SUBSTITUTE(LEFT(L113,2),"-",",0"))&gt;VALUE(SUBSTITUTE(RIGHT(L113,2),"-","")),1,0.1),0.01)</f>
        <v>0.01</v>
      </c>
      <c r="R113" s="124">
        <f aca="true" t="shared" si="21" ref="R113:R118">IF(ISTEXT(M113),IF(VALUE(SUBSTITUTE(LEFT(M113,2),"-",",0"))&gt;VALUE(SUBSTITUTE(RIGHT(M113,2),"-","")),1,0.1),0.01)</f>
        <v>0.01</v>
      </c>
      <c r="S113" s="124">
        <f aca="true" t="shared" si="22" ref="S113:S118">IF(ISTEXT(N113),IF(VALUE(SUBSTITUTE(LEFT(N113,2),"-",",0"))&gt;VALUE(SUBSTITUTE(RIGHT(N113,2),"-","")),1,0.1),0.01)</f>
        <v>0.01</v>
      </c>
      <c r="T113" s="125" t="str">
        <f aca="true" t="shared" si="23" ref="T113:T118">LEFT(REPLACE(SUM(O113:S113),2,1,"-"),3)</f>
        <v>0-0</v>
      </c>
      <c r="U113" s="138">
        <v>4</v>
      </c>
    </row>
    <row r="114" spans="2:21" ht="19.5" customHeight="1">
      <c r="B114" s="126" t="s">
        <v>33</v>
      </c>
      <c r="C114" s="127" t="str">
        <f>+C109</f>
        <v>Teemu Oinas</v>
      </c>
      <c r="D114" s="128" t="str">
        <f>+D109</f>
        <v>OPT-86</v>
      </c>
      <c r="E114" s="82" t="s">
        <v>13</v>
      </c>
      <c r="F114" s="406" t="str">
        <f>+C111</f>
        <v>Samppa Kauppila</v>
      </c>
      <c r="G114" s="407"/>
      <c r="H114" s="407"/>
      <c r="I114" s="127" t="str">
        <f>+D111</f>
        <v>OPT-86</v>
      </c>
      <c r="J114" s="359"/>
      <c r="K114" s="359"/>
      <c r="L114" s="360"/>
      <c r="M114" s="360"/>
      <c r="N114" s="360"/>
      <c r="O114" s="124">
        <f t="shared" si="18"/>
        <v>0.01</v>
      </c>
      <c r="P114" s="124">
        <f t="shared" si="19"/>
        <v>0.01</v>
      </c>
      <c r="Q114" s="124">
        <f t="shared" si="20"/>
        <v>0.01</v>
      </c>
      <c r="R114" s="124">
        <f t="shared" si="21"/>
        <v>0.01</v>
      </c>
      <c r="S114" s="124">
        <f t="shared" si="22"/>
        <v>0.01</v>
      </c>
      <c r="T114" s="125" t="str">
        <f t="shared" si="23"/>
        <v>0-0</v>
      </c>
      <c r="U114" s="138">
        <v>3</v>
      </c>
    </row>
    <row r="115" spans="2:21" ht="19.5" customHeight="1">
      <c r="B115" s="140" t="s">
        <v>34</v>
      </c>
      <c r="C115" s="141" t="str">
        <f>+C108</f>
        <v>Mikael Krekula</v>
      </c>
      <c r="D115" s="142" t="str">
        <f>+D108</f>
        <v>BTK Norrs</v>
      </c>
      <c r="E115" s="143" t="s">
        <v>13</v>
      </c>
      <c r="F115" s="408" t="str">
        <f>+C111</f>
        <v>Samppa Kauppila</v>
      </c>
      <c r="G115" s="409"/>
      <c r="H115" s="409"/>
      <c r="I115" s="141" t="str">
        <f>+D111</f>
        <v>OPT-86</v>
      </c>
      <c r="J115" s="357"/>
      <c r="K115" s="357"/>
      <c r="L115" s="358"/>
      <c r="M115" s="358"/>
      <c r="N115" s="358"/>
      <c r="O115" s="124">
        <f t="shared" si="18"/>
        <v>0.01</v>
      </c>
      <c r="P115" s="124">
        <f t="shared" si="19"/>
        <v>0.01</v>
      </c>
      <c r="Q115" s="124">
        <f t="shared" si="20"/>
        <v>0.01</v>
      </c>
      <c r="R115" s="124">
        <f t="shared" si="21"/>
        <v>0.01</v>
      </c>
      <c r="S115" s="124">
        <f t="shared" si="22"/>
        <v>0.01</v>
      </c>
      <c r="T115" s="125" t="str">
        <f t="shared" si="23"/>
        <v>0-0</v>
      </c>
      <c r="U115" s="138">
        <v>2</v>
      </c>
    </row>
    <row r="116" spans="2:21" ht="19.5" customHeight="1">
      <c r="B116" s="129" t="s">
        <v>35</v>
      </c>
      <c r="C116" s="130" t="str">
        <f>+C109</f>
        <v>Teemu Oinas</v>
      </c>
      <c r="D116" s="131" t="str">
        <f>+D109</f>
        <v>OPT-86</v>
      </c>
      <c r="E116" s="132" t="s">
        <v>13</v>
      </c>
      <c r="F116" s="410" t="str">
        <f>+C110</f>
        <v>Tauno Kara</v>
      </c>
      <c r="G116" s="411"/>
      <c r="H116" s="411"/>
      <c r="I116" s="130" t="str">
        <f>+D110</f>
        <v>JysRy</v>
      </c>
      <c r="J116" s="359"/>
      <c r="K116" s="359"/>
      <c r="L116" s="360"/>
      <c r="M116" s="360"/>
      <c r="N116" s="360"/>
      <c r="O116" s="124">
        <f t="shared" si="18"/>
        <v>0.01</v>
      </c>
      <c r="P116" s="124">
        <f t="shared" si="19"/>
        <v>0.01</v>
      </c>
      <c r="Q116" s="124">
        <f t="shared" si="20"/>
        <v>0.01</v>
      </c>
      <c r="R116" s="124">
        <f t="shared" si="21"/>
        <v>0.01</v>
      </c>
      <c r="S116" s="124">
        <f t="shared" si="22"/>
        <v>0.01</v>
      </c>
      <c r="T116" s="125" t="str">
        <f t="shared" si="23"/>
        <v>0-0</v>
      </c>
      <c r="U116" s="138">
        <v>1</v>
      </c>
    </row>
    <row r="117" spans="2:21" ht="19.5" customHeight="1">
      <c r="B117" s="140" t="s">
        <v>36</v>
      </c>
      <c r="C117" s="141" t="str">
        <f>+C108</f>
        <v>Mikael Krekula</v>
      </c>
      <c r="D117" s="142" t="str">
        <f>+D108</f>
        <v>BTK Norrs</v>
      </c>
      <c r="E117" s="143" t="s">
        <v>13</v>
      </c>
      <c r="F117" s="408" t="str">
        <f>+C109</f>
        <v>Teemu Oinas</v>
      </c>
      <c r="G117" s="409"/>
      <c r="H117" s="409"/>
      <c r="I117" s="141" t="str">
        <f>+D109</f>
        <v>OPT-86</v>
      </c>
      <c r="J117" s="357"/>
      <c r="K117" s="357"/>
      <c r="L117" s="358"/>
      <c r="M117" s="358"/>
      <c r="N117" s="358"/>
      <c r="O117" s="124">
        <f t="shared" si="18"/>
        <v>0.01</v>
      </c>
      <c r="P117" s="124">
        <f t="shared" si="19"/>
        <v>0.01</v>
      </c>
      <c r="Q117" s="124">
        <f t="shared" si="20"/>
        <v>0.01</v>
      </c>
      <c r="R117" s="124">
        <f t="shared" si="21"/>
        <v>0.01</v>
      </c>
      <c r="S117" s="124">
        <f t="shared" si="22"/>
        <v>0.01</v>
      </c>
      <c r="T117" s="125" t="str">
        <f t="shared" si="23"/>
        <v>0-0</v>
      </c>
      <c r="U117" s="138">
        <v>4</v>
      </c>
    </row>
    <row r="118" spans="2:21" ht="19.5" customHeight="1">
      <c r="B118" s="129" t="s">
        <v>37</v>
      </c>
      <c r="C118" s="130" t="str">
        <f>+C110</f>
        <v>Tauno Kara</v>
      </c>
      <c r="D118" s="131" t="str">
        <f>+D110</f>
        <v>JysRy</v>
      </c>
      <c r="E118" s="132" t="s">
        <v>13</v>
      </c>
      <c r="F118" s="410" t="str">
        <f>+C111</f>
        <v>Samppa Kauppila</v>
      </c>
      <c r="G118" s="411"/>
      <c r="H118" s="411"/>
      <c r="I118" s="130" t="str">
        <f>+D111</f>
        <v>OPT-86</v>
      </c>
      <c r="J118" s="359"/>
      <c r="K118" s="359"/>
      <c r="L118" s="360"/>
      <c r="M118" s="360"/>
      <c r="N118" s="360"/>
      <c r="O118" s="124">
        <f t="shared" si="18"/>
        <v>0.01</v>
      </c>
      <c r="P118" s="124">
        <f t="shared" si="19"/>
        <v>0.01</v>
      </c>
      <c r="Q118" s="124">
        <f t="shared" si="20"/>
        <v>0.01</v>
      </c>
      <c r="R118" s="124">
        <f t="shared" si="21"/>
        <v>0.01</v>
      </c>
      <c r="S118" s="124">
        <f t="shared" si="22"/>
        <v>0.01</v>
      </c>
      <c r="T118" s="125" t="str">
        <f t="shared" si="23"/>
        <v>0-0</v>
      </c>
      <c r="U118" s="138">
        <v>2</v>
      </c>
    </row>
    <row r="120" spans="3:14" ht="24.75" customHeight="1">
      <c r="C120" s="156" t="s">
        <v>104</v>
      </c>
      <c r="J120" s="202"/>
      <c r="K120" s="3"/>
      <c r="L120" s="19"/>
      <c r="M120" s="3"/>
      <c r="N120" s="3"/>
    </row>
    <row r="121" spans="1:14" ht="24.75" customHeight="1">
      <c r="A121" s="3"/>
      <c r="B121" s="260"/>
      <c r="C121" s="165"/>
      <c r="D121" s="165"/>
      <c r="E121" s="19"/>
      <c r="F121" s="19"/>
      <c r="G121" s="19"/>
      <c r="H121" s="19"/>
      <c r="I121" s="3"/>
      <c r="J121" s="200"/>
      <c r="K121" s="3"/>
      <c r="L121" s="19"/>
      <c r="M121" s="3"/>
      <c r="N121" s="3"/>
    </row>
    <row r="122" spans="1:14" ht="24.75" customHeight="1">
      <c r="A122" s="56"/>
      <c r="B122" s="268"/>
      <c r="C122" s="269">
        <f>IF(A122="","",INDEX(Nimet!$B$6:$B$244,A122))</f>
      </c>
      <c r="D122" s="270">
        <f>IF(A122="","",INDEX(Nimet!$C$6:$C$244,A122))</f>
      </c>
      <c r="E122" s="404"/>
      <c r="F122" s="405"/>
      <c r="G122" s="379"/>
      <c r="H122" s="379"/>
      <c r="I122" s="29"/>
      <c r="J122" s="200"/>
      <c r="K122" s="3"/>
      <c r="L122" s="19"/>
      <c r="M122" s="3"/>
      <c r="N122" s="3"/>
    </row>
    <row r="123" spans="1:14" ht="24.75" customHeight="1" thickBot="1">
      <c r="A123" s="56"/>
      <c r="B123" s="161"/>
      <c r="C123" s="21">
        <f>IF(A123="","",INDEX(Nimet!$B$6:$B$244,A123))</f>
      </c>
      <c r="D123" s="22">
        <f>IF(A123="","",INDEX(Nimet!$C$6:$C$244,A123))</f>
      </c>
      <c r="E123" s="380"/>
      <c r="F123" s="381"/>
      <c r="G123" s="404"/>
      <c r="H123" s="405"/>
      <c r="I123" s="29"/>
      <c r="J123" s="203"/>
      <c r="K123" s="3"/>
      <c r="L123" s="19"/>
      <c r="M123" s="3"/>
      <c r="N123" s="3"/>
    </row>
    <row r="124" spans="1:14" ht="24.75" customHeight="1">
      <c r="A124" s="56"/>
      <c r="B124" s="162"/>
      <c r="C124" s="291">
        <f>IF(A124="","",INDEX(Nimet!$B$6:$B$244,A124))</f>
      </c>
      <c r="D124" s="37">
        <f>IF(A124="","",INDEX(Nimet!$C$6:$C$244,A124))</f>
      </c>
      <c r="E124" s="404"/>
      <c r="F124" s="376"/>
      <c r="G124" s="380"/>
      <c r="H124" s="381"/>
      <c r="I124" s="201"/>
      <c r="J124" s="200"/>
      <c r="K124" s="3"/>
      <c r="L124" s="19"/>
      <c r="M124" s="3"/>
      <c r="N124" s="3"/>
    </row>
    <row r="125" spans="1:14" ht="24.75" customHeight="1" thickBot="1">
      <c r="A125" s="56"/>
      <c r="B125" s="163"/>
      <c r="C125" s="198">
        <f>IF(A125="","",INDEX(Nimet!$B$6:$B$244,A125))</f>
      </c>
      <c r="D125" s="40">
        <f>IF(A125="","",INDEX(Nimet!$C$6:$C$244,A125))</f>
      </c>
      <c r="E125" s="380"/>
      <c r="F125" s="382"/>
      <c r="G125" s="379"/>
      <c r="H125" s="383"/>
      <c r="I125" s="159"/>
      <c r="J125" s="200"/>
      <c r="K125" s="165"/>
      <c r="L125" s="19"/>
      <c r="M125" s="3"/>
      <c r="N125" s="3"/>
    </row>
    <row r="126" spans="1:14" ht="24.75" customHeight="1">
      <c r="A126" s="56"/>
      <c r="B126" s="160"/>
      <c r="C126" s="16">
        <f>IF(A126="","",INDEX(Nimet!$B$6:$B$244,A126))</f>
      </c>
      <c r="D126" s="34">
        <f>IF(A126="","",INDEX(Nimet!$C$6:$C$244,A126))</f>
      </c>
      <c r="E126" s="404"/>
      <c r="F126" s="405"/>
      <c r="G126" s="379"/>
      <c r="H126" s="383"/>
      <c r="I126" s="164"/>
      <c r="J126" s="271"/>
      <c r="K126" s="3"/>
      <c r="L126" s="19"/>
      <c r="M126" s="3"/>
      <c r="N126" s="3"/>
    </row>
    <row r="127" spans="1:14" ht="24.75" customHeight="1" thickBot="1">
      <c r="A127" s="56"/>
      <c r="B127" s="161"/>
      <c r="C127" s="21">
        <f>IF(A127="","",INDEX(Nimet!$B$6:$B$244,A127))</f>
      </c>
      <c r="D127" s="22">
        <f>IF(A127="","",INDEX(Nimet!$C$6:$C$244,A127))</f>
      </c>
      <c r="E127" s="380"/>
      <c r="F127" s="381"/>
      <c r="G127" s="404"/>
      <c r="H127" s="376"/>
      <c r="I127" s="201"/>
      <c r="J127" s="272"/>
      <c r="K127" s="3"/>
      <c r="L127" s="19"/>
      <c r="M127" s="3"/>
      <c r="N127" s="3"/>
    </row>
    <row r="128" spans="1:14" ht="24.75" customHeight="1">
      <c r="A128" s="56"/>
      <c r="B128" s="162"/>
      <c r="C128" s="26">
        <f>IF(A128="","",INDEX(Nimet!$B$6:$B$244,A128))</f>
      </c>
      <c r="D128" s="37">
        <f>IF(A128="","",INDEX(Nimet!$C$6:$C$244,A128))</f>
      </c>
      <c r="E128" s="404"/>
      <c r="F128" s="376"/>
      <c r="G128" s="377"/>
      <c r="H128" s="378"/>
      <c r="I128" s="29"/>
      <c r="J128" s="273"/>
      <c r="K128" s="3"/>
      <c r="L128" s="19"/>
      <c r="M128" s="3"/>
      <c r="N128" s="3"/>
    </row>
    <row r="129" spans="1:14" ht="24.75" customHeight="1">
      <c r="A129" s="56"/>
      <c r="B129" s="263"/>
      <c r="C129" s="292">
        <f>IF(A129="","",INDEX(Nimet!$B$6:$B$244,A129))</f>
      </c>
      <c r="D129" s="265">
        <f>IF(A129="","",INDEX(Nimet!$C$6:$C$244,A129))</f>
      </c>
      <c r="E129" s="380"/>
      <c r="F129" s="382"/>
      <c r="G129" s="379"/>
      <c r="H129" s="379"/>
      <c r="I129" s="33"/>
      <c r="J129" s="273"/>
      <c r="K129" s="3"/>
      <c r="L129" s="19"/>
      <c r="M129" s="3"/>
      <c r="N129" s="3"/>
    </row>
    <row r="130" spans="2:14" ht="24.75" customHeight="1" thickBot="1">
      <c r="B130" s="266"/>
      <c r="C130" s="267"/>
      <c r="D130" s="267"/>
      <c r="I130" s="138"/>
      <c r="J130" s="273"/>
      <c r="K130" s="3"/>
      <c r="L130" s="19"/>
      <c r="M130" s="3"/>
      <c r="N130" s="3"/>
    </row>
    <row r="131" spans="1:14" ht="24.75" customHeight="1">
      <c r="A131" s="56"/>
      <c r="B131" s="160"/>
      <c r="C131" s="16">
        <f>IF(A131="","",INDEX(Nimet!$B$6:$B$244,A131))</f>
      </c>
      <c r="D131" s="34">
        <f>IF(A131="","",INDEX(Nimet!$C$6:$C$244,A131))</f>
      </c>
      <c r="E131" s="404"/>
      <c r="F131" s="405"/>
      <c r="G131" s="379"/>
      <c r="H131" s="379"/>
      <c r="I131" s="29"/>
      <c r="J131" s="271"/>
      <c r="K131" s="3"/>
      <c r="L131" s="19"/>
      <c r="M131" s="3"/>
      <c r="N131" s="3"/>
    </row>
    <row r="132" spans="1:14" ht="24.75" customHeight="1" thickBot="1">
      <c r="A132" s="56"/>
      <c r="B132" s="161"/>
      <c r="C132" s="21">
        <f>IF(A132="","",INDEX(Nimet!$B$6:$B$244,A132))</f>
      </c>
      <c r="D132" s="22">
        <f>IF(A132="","",INDEX(Nimet!$C$6:$C$244,A132))</f>
      </c>
      <c r="E132" s="380"/>
      <c r="F132" s="381"/>
      <c r="G132" s="404"/>
      <c r="H132" s="405"/>
      <c r="I132" s="29"/>
      <c r="J132" s="274"/>
      <c r="K132" s="3"/>
      <c r="L132" s="19"/>
      <c r="M132" s="3"/>
      <c r="N132" s="3"/>
    </row>
    <row r="133" spans="1:14" ht="24.75" customHeight="1">
      <c r="A133" s="56"/>
      <c r="B133" s="162"/>
      <c r="C133" s="291">
        <f>IF(A133="","",INDEX(Nimet!$B$6:$B$244,A133))</f>
      </c>
      <c r="D133" s="37">
        <f>IF(A133="","",INDEX(Nimet!$C$6:$C$244,A133))</f>
      </c>
      <c r="E133" s="404"/>
      <c r="F133" s="376"/>
      <c r="G133" s="380"/>
      <c r="H133" s="381"/>
      <c r="I133" s="201"/>
      <c r="J133" s="271"/>
      <c r="K133" s="3"/>
      <c r="L133" s="19"/>
      <c r="M133" s="3"/>
      <c r="N133" s="3"/>
    </row>
    <row r="134" spans="1:14" ht="24.75" customHeight="1" thickBot="1">
      <c r="A134" s="56"/>
      <c r="B134" s="163"/>
      <c r="C134" s="197">
        <f>IF(A134="","",INDEX(Nimet!$B$6:$B$244,A134))</f>
      </c>
      <c r="D134" s="40">
        <f>IF(A134="","",INDEX(Nimet!$C$6:$C$244,A134))</f>
      </c>
      <c r="E134" s="380"/>
      <c r="F134" s="382"/>
      <c r="G134" s="379"/>
      <c r="H134" s="383"/>
      <c r="I134" s="159"/>
      <c r="J134" s="271"/>
      <c r="K134" s="165"/>
      <c r="L134" s="19"/>
      <c r="M134" s="3"/>
      <c r="N134" s="3"/>
    </row>
    <row r="135" spans="1:14" ht="24.75" customHeight="1">
      <c r="A135" s="56"/>
      <c r="B135" s="160"/>
      <c r="C135" s="16">
        <f>IF(A135="","",INDEX(Nimet!$B$6:$B$244,A135))</f>
      </c>
      <c r="D135" s="34">
        <f>IF(A135="","",INDEX(Nimet!$C$6:$C$244,A135))</f>
      </c>
      <c r="E135" s="404"/>
      <c r="F135" s="405"/>
      <c r="G135" s="379"/>
      <c r="H135" s="383"/>
      <c r="I135" s="164"/>
      <c r="J135" s="202"/>
      <c r="K135" s="3"/>
      <c r="L135" s="19"/>
      <c r="M135" s="3"/>
      <c r="N135" s="3"/>
    </row>
    <row r="136" spans="1:14" ht="24.75" customHeight="1" thickBot="1">
      <c r="A136" s="56"/>
      <c r="B136" s="161"/>
      <c r="C136" s="21">
        <f>IF(A136="","",INDEX(Nimet!$B$6:$B$244,A136))</f>
      </c>
      <c r="D136" s="22">
        <f>IF(A136="","",INDEX(Nimet!$C$6:$C$244,A136))</f>
      </c>
      <c r="E136" s="380"/>
      <c r="F136" s="381"/>
      <c r="G136" s="404"/>
      <c r="H136" s="376"/>
      <c r="I136" s="201"/>
      <c r="J136" s="3"/>
      <c r="K136" s="3"/>
      <c r="L136" s="19"/>
      <c r="M136" s="3"/>
      <c r="N136" s="3"/>
    </row>
    <row r="137" spans="1:14" ht="24.75" customHeight="1">
      <c r="A137" s="56"/>
      <c r="B137" s="162"/>
      <c r="C137" s="26">
        <f>IF(A137="","",INDEX(Nimet!$B$6:$B$244,A137))</f>
      </c>
      <c r="D137" s="37">
        <f>IF(A137="","",INDEX(Nimet!$C$6:$C$244,A137))</f>
      </c>
      <c r="E137" s="404"/>
      <c r="F137" s="376"/>
      <c r="G137" s="377"/>
      <c r="H137" s="378"/>
      <c r="I137" s="29"/>
      <c r="K137" s="3"/>
      <c r="L137" s="19"/>
      <c r="M137" s="3"/>
      <c r="N137" s="3"/>
    </row>
    <row r="138" spans="1:14" ht="24.75" customHeight="1" thickBot="1">
      <c r="A138" s="56"/>
      <c r="B138" s="163"/>
      <c r="C138" s="198">
        <f>IF(A138="","",INDEX(Nimet!$B$6:$B$244,A138))</f>
      </c>
      <c r="D138" s="40">
        <f>IF(A138="","",INDEX(Nimet!$C$6:$C$244,A138))</f>
      </c>
      <c r="E138" s="380"/>
      <c r="F138" s="382"/>
      <c r="G138" s="379"/>
      <c r="H138" s="379"/>
      <c r="I138" s="29"/>
      <c r="K138" s="3"/>
      <c r="L138" s="19"/>
      <c r="M138" s="3"/>
      <c r="N138" s="3"/>
    </row>
    <row r="139" spans="11:14" ht="24.75" customHeight="1">
      <c r="K139" s="3"/>
      <c r="L139" s="19"/>
      <c r="M139" s="3"/>
      <c r="N139" s="3"/>
    </row>
    <row r="140" spans="3:14" ht="24.75" customHeight="1">
      <c r="C140" s="244"/>
      <c r="K140" s="3"/>
      <c r="L140" s="19"/>
      <c r="M140" s="3"/>
      <c r="N140" s="3"/>
    </row>
    <row r="141" spans="1:8" ht="24.75" customHeight="1">
      <c r="A141" s="56"/>
      <c r="B141" s="245"/>
      <c r="C141" s="95"/>
      <c r="D141" s="96"/>
      <c r="E141" s="81"/>
      <c r="F141" s="99"/>
      <c r="G141" s="100"/>
      <c r="H141" s="78"/>
    </row>
    <row r="142" spans="1:8" ht="24.75" customHeight="1">
      <c r="A142" s="56"/>
      <c r="B142" s="245"/>
      <c r="C142" s="95"/>
      <c r="D142" s="96"/>
      <c r="E142" s="81"/>
      <c r="F142" s="99"/>
      <c r="G142" s="100"/>
      <c r="H142" s="78"/>
    </row>
    <row r="143" spans="1:8" ht="24.75" customHeight="1">
      <c r="A143" s="56"/>
      <c r="B143" s="245"/>
      <c r="C143" s="95"/>
      <c r="D143" s="96"/>
      <c r="E143" s="81"/>
      <c r="F143" s="99"/>
      <c r="G143" s="113"/>
      <c r="H143" s="78"/>
    </row>
    <row r="144" spans="1:8" ht="24.75" customHeight="1">
      <c r="A144" s="56"/>
      <c r="B144" s="245"/>
      <c r="C144" s="95"/>
      <c r="D144" s="96"/>
      <c r="E144" s="81"/>
      <c r="F144" s="99"/>
      <c r="G144" s="113"/>
      <c r="H144" s="78"/>
    </row>
  </sheetData>
  <sheetProtection/>
  <mergeCells count="84">
    <mergeCell ref="F117:H117"/>
    <mergeCell ref="F118:H118"/>
    <mergeCell ref="F103:H103"/>
    <mergeCell ref="F104:H104"/>
    <mergeCell ref="F113:H113"/>
    <mergeCell ref="F114:H114"/>
    <mergeCell ref="F115:H115"/>
    <mergeCell ref="F116:H116"/>
    <mergeCell ref="E136:F136"/>
    <mergeCell ref="G136:H136"/>
    <mergeCell ref="E137:F137"/>
    <mergeCell ref="G137:H137"/>
    <mergeCell ref="E131:F131"/>
    <mergeCell ref="G131:H131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2:F132"/>
    <mergeCell ref="G132:H132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23:F123"/>
    <mergeCell ref="G123:H123"/>
    <mergeCell ref="E124:F124"/>
    <mergeCell ref="G124:H124"/>
    <mergeCell ref="E125:F125"/>
    <mergeCell ref="G125:H125"/>
    <mergeCell ref="F87:H87"/>
    <mergeCell ref="F88:H88"/>
    <mergeCell ref="F89:H89"/>
    <mergeCell ref="F90:H90"/>
    <mergeCell ref="E122:F122"/>
    <mergeCell ref="G122:H122"/>
    <mergeCell ref="F99:H99"/>
    <mergeCell ref="F100:H100"/>
    <mergeCell ref="F101:H101"/>
    <mergeCell ref="F102:H102"/>
    <mergeCell ref="F72:H72"/>
    <mergeCell ref="F73:H73"/>
    <mergeCell ref="F74:H74"/>
    <mergeCell ref="F75:H75"/>
    <mergeCell ref="F85:H85"/>
    <mergeCell ref="F86:H86"/>
    <mergeCell ref="F57:H57"/>
    <mergeCell ref="F58:H58"/>
    <mergeCell ref="F59:H59"/>
    <mergeCell ref="F60:H60"/>
    <mergeCell ref="F31:H31"/>
    <mergeCell ref="F32:H32"/>
    <mergeCell ref="F70:H70"/>
    <mergeCell ref="F71:H71"/>
    <mergeCell ref="F43:H43"/>
    <mergeCell ref="F44:H44"/>
    <mergeCell ref="F45:H45"/>
    <mergeCell ref="F46:H46"/>
    <mergeCell ref="F55:H55"/>
    <mergeCell ref="F56:H56"/>
    <mergeCell ref="F41:H41"/>
    <mergeCell ref="F42:H42"/>
    <mergeCell ref="F15:H15"/>
    <mergeCell ref="F16:H16"/>
    <mergeCell ref="F17:H17"/>
    <mergeCell ref="F18:H18"/>
    <mergeCell ref="F27:H27"/>
    <mergeCell ref="F28:H28"/>
    <mergeCell ref="F29:H29"/>
    <mergeCell ref="F30:H30"/>
    <mergeCell ref="F13:H13"/>
    <mergeCell ref="F14:H14"/>
    <mergeCell ref="D1:E1"/>
    <mergeCell ref="D2:E2"/>
    <mergeCell ref="D3:F3"/>
    <mergeCell ref="D4:E4"/>
  </mergeCells>
  <printOptions/>
  <pageMargins left="0.24" right="0.1968503937007874" top="0.24" bottom="0.11" header="0.39" footer="0.27"/>
  <pageSetup fitToHeight="1" fitToWidth="1" horizontalDpi="300" verticalDpi="300" orientation="portrait" paperSize="9" scale="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showGridLines="0" zoomScale="75" zoomScaleNormal="75" zoomScalePageLayoutView="0" workbookViewId="0" topLeftCell="A1">
      <selection activeCell="I19" sqref="I19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385" t="str">
        <f>IF(Nimet!C1="","",Nimet!C1)</f>
        <v>Acon GP</v>
      </c>
      <c r="F2" s="385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385" t="s">
        <v>111</v>
      </c>
      <c r="F3" s="385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222</v>
      </c>
      <c r="E4" s="323" t="s">
        <v>230</v>
      </c>
      <c r="F4" s="323"/>
      <c r="G4" s="189"/>
      <c r="H4" s="189"/>
      <c r="I4" s="189"/>
      <c r="J4" s="190"/>
    </row>
    <row r="5" spans="2:10" ht="16.5" customHeight="1">
      <c r="B5" s="44"/>
      <c r="C5" s="44"/>
      <c r="D5" s="26"/>
      <c r="E5" s="26"/>
      <c r="F5" s="13"/>
      <c r="G5" s="13"/>
      <c r="H5" s="13"/>
      <c r="I5" s="13"/>
      <c r="J5" s="14"/>
    </row>
    <row r="6" spans="1:11" ht="16.5" customHeight="1">
      <c r="A6" s="56">
        <v>42</v>
      </c>
      <c r="B6" s="327" t="s">
        <v>123</v>
      </c>
      <c r="C6" s="328">
        <v>1</v>
      </c>
      <c r="D6" s="329" t="str">
        <f>IF(A6="","",INDEX(Nimet!$B$6:$B$244,A6))</f>
        <v>Pekka Övermark</v>
      </c>
      <c r="E6" s="330" t="str">
        <f>IF(A6="","",INDEX(Nimet!$C$6:$C$244,A6))</f>
        <v>KoKu</v>
      </c>
      <c r="F6" s="17"/>
      <c r="G6" s="17"/>
      <c r="H6" s="17"/>
      <c r="I6" s="17"/>
      <c r="J6" s="195"/>
      <c r="K6" s="19"/>
    </row>
    <row r="7" spans="1:11" ht="16.5" customHeight="1" thickBot="1">
      <c r="A7" s="56"/>
      <c r="B7" s="20"/>
      <c r="C7" s="161">
        <v>1</v>
      </c>
      <c r="D7" s="21">
        <f>IF(A7="","",INDEX(Nimet!$B$6:$B$244,A7))</f>
      </c>
      <c r="E7" s="22">
        <f>IF(A7="","",INDEX(Nimet!$C$6:$C$244,A7))</f>
      </c>
      <c r="F7" s="166"/>
      <c r="G7" s="24"/>
      <c r="H7" s="17"/>
      <c r="I7" s="17"/>
      <c r="J7" s="18"/>
      <c r="K7" s="19"/>
    </row>
    <row r="8" spans="1:11" ht="16.5" customHeight="1">
      <c r="A8" s="56">
        <v>75</v>
      </c>
      <c r="B8" s="25" t="s">
        <v>124</v>
      </c>
      <c r="C8" s="162">
        <v>3</v>
      </c>
      <c r="D8" s="175" t="str">
        <f>IF(A8="","",INDEX(Nimet!$B$6:$B$244,A8))</f>
        <v>Vitali Trofimov</v>
      </c>
      <c r="E8" s="37" t="str">
        <f>IF(A8="","",INDEX(Nimet!$C$6:$C$244,A8))</f>
        <v>OPT-86</v>
      </c>
      <c r="F8" s="27"/>
      <c r="G8" s="166"/>
      <c r="H8" s="29"/>
      <c r="I8" s="17"/>
      <c r="J8" s="18"/>
      <c r="K8" s="19"/>
    </row>
    <row r="9" spans="1:11" ht="16.5" customHeight="1" thickBot="1">
      <c r="A9" s="56">
        <v>65</v>
      </c>
      <c r="B9" s="30" t="s">
        <v>123</v>
      </c>
      <c r="C9" s="163">
        <v>4</v>
      </c>
      <c r="D9" s="198" t="str">
        <f>IF(A9="","",INDEX(Nimet!$B$6:$B$244,A9))</f>
        <v>Martin Tano</v>
      </c>
      <c r="E9" s="40" t="str">
        <f>IF(A9="","",INDEX(Nimet!$C$6:$C$244,A9))</f>
        <v>BTK Norrs</v>
      </c>
      <c r="F9" s="164"/>
      <c r="G9" s="29"/>
      <c r="H9" s="159"/>
      <c r="I9" s="17"/>
      <c r="J9" s="18"/>
      <c r="K9" s="19"/>
    </row>
    <row r="10" spans="1:11" ht="16.5" customHeight="1">
      <c r="A10" s="56">
        <v>44</v>
      </c>
      <c r="B10" s="15" t="s">
        <v>123</v>
      </c>
      <c r="C10" s="160">
        <v>5</v>
      </c>
      <c r="D10" s="256" t="str">
        <f>IF(A10="","",INDEX(Nimet!$B$6:$B$244,A10))</f>
        <v>Sakari Kauranen</v>
      </c>
      <c r="E10" s="34" t="str">
        <f>IF(A10="","",INDEX(Nimet!$C$6:$C$244,A10))</f>
        <v>KoKu</v>
      </c>
      <c r="F10" s="17"/>
      <c r="G10" s="28"/>
      <c r="H10" s="28"/>
      <c r="I10" s="17"/>
      <c r="J10" s="18"/>
      <c r="K10" s="19"/>
    </row>
    <row r="11" spans="1:11" ht="16.5" customHeight="1" thickBot="1">
      <c r="A11" s="56">
        <v>68</v>
      </c>
      <c r="B11" s="20" t="s">
        <v>124</v>
      </c>
      <c r="C11" s="161">
        <v>6</v>
      </c>
      <c r="D11" s="21" t="str">
        <f>IF(A11="","",INDEX(Nimet!$B$6:$B$244,A11))</f>
        <v>Andreas Tano</v>
      </c>
      <c r="E11" s="22" t="str">
        <f>IF(A11="","",INDEX(Nimet!$C$6:$C$244,A11))</f>
        <v>BTK Norrs</v>
      </c>
      <c r="F11" s="166"/>
      <c r="G11" s="33"/>
      <c r="H11" s="28"/>
      <c r="I11" s="17"/>
      <c r="J11" s="18"/>
      <c r="K11" s="19"/>
    </row>
    <row r="12" spans="1:11" ht="16.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/>
      <c r="G12" s="17"/>
      <c r="H12" s="28"/>
      <c r="I12" s="17"/>
      <c r="J12" s="18"/>
      <c r="K12" s="19"/>
    </row>
    <row r="13" spans="1:11" ht="16.5" customHeight="1" thickBot="1">
      <c r="A13" s="56">
        <v>54</v>
      </c>
      <c r="B13" s="30" t="s">
        <v>123</v>
      </c>
      <c r="C13" s="163">
        <v>8</v>
      </c>
      <c r="D13" s="197" t="str">
        <f>IF(A13="","",INDEX(Nimet!$B$6:$B$244,A13))</f>
        <v>Kristian Palomaa</v>
      </c>
      <c r="E13" s="40" t="str">
        <f>IF(A13="","",INDEX(Nimet!$C$6:$C$244,A13))</f>
        <v>OPT-86</v>
      </c>
      <c r="F13" s="164"/>
      <c r="G13" s="29"/>
      <c r="H13" s="28"/>
      <c r="I13" s="24"/>
      <c r="J13" s="18"/>
      <c r="K13" s="19"/>
    </row>
    <row r="14" spans="1:11" ht="16.5" customHeight="1" thickBot="1">
      <c r="A14" s="57"/>
      <c r="B14" s="58"/>
      <c r="C14" s="58"/>
      <c r="D14" s="59"/>
      <c r="E14" s="59"/>
      <c r="F14" s="17"/>
      <c r="G14" s="17"/>
      <c r="H14" s="28"/>
      <c r="I14" s="257"/>
      <c r="J14" s="167"/>
      <c r="K14" s="19"/>
    </row>
    <row r="15" spans="1:11" ht="16.5" customHeight="1">
      <c r="A15" s="56">
        <v>66</v>
      </c>
      <c r="B15" s="15" t="s">
        <v>123</v>
      </c>
      <c r="C15" s="160">
        <v>9</v>
      </c>
      <c r="D15" s="176" t="str">
        <f>IF(A15="","",INDEX(Nimet!$B$6:$B$244,A15))</f>
        <v>Felix Pekkari</v>
      </c>
      <c r="E15" s="34" t="str">
        <f>IF(A15="","",INDEX(Nimet!$C$6:$C$244,A15))</f>
        <v>BTK Norrs</v>
      </c>
      <c r="F15" s="17"/>
      <c r="G15" s="17"/>
      <c r="H15" s="29"/>
      <c r="I15" s="201"/>
      <c r="J15" s="18"/>
      <c r="K15" s="19"/>
    </row>
    <row r="16" spans="1:11" ht="16.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6"/>
      <c r="G16" s="24"/>
      <c r="H16" s="28"/>
      <c r="I16" s="29"/>
      <c r="J16" s="18"/>
      <c r="K16" s="19"/>
    </row>
    <row r="17" spans="1:11" ht="16.5" customHeight="1">
      <c r="A17" s="56">
        <v>57</v>
      </c>
      <c r="B17" s="25" t="s">
        <v>124</v>
      </c>
      <c r="C17" s="162">
        <v>11</v>
      </c>
      <c r="D17" s="196" t="str">
        <f>IF(A17="","",INDEX(Nimet!$B$6:$B$244,A17))</f>
        <v>Ilari Vuoste</v>
      </c>
      <c r="E17" s="37" t="str">
        <f>IF(A17="","",INDEX(Nimet!$C$6:$C$244,A17))</f>
        <v>OPT-86</v>
      </c>
      <c r="F17" s="27"/>
      <c r="G17" s="166"/>
      <c r="H17" s="28"/>
      <c r="I17" s="29"/>
      <c r="J17" s="18"/>
      <c r="K17" s="19"/>
    </row>
    <row r="18" spans="1:11" ht="16.5" customHeight="1" thickBot="1">
      <c r="A18" s="56">
        <v>40</v>
      </c>
      <c r="B18" s="30" t="s">
        <v>123</v>
      </c>
      <c r="C18" s="163">
        <v>12</v>
      </c>
      <c r="D18" s="197" t="str">
        <f>IF(A18="","",INDEX(Nimet!$B$6:$B$244,A18))</f>
        <v>Tommy Alen</v>
      </c>
      <c r="E18" s="40" t="str">
        <f>IF(A18="","",INDEX(Nimet!$C$6:$C$244,A18))</f>
        <v>KoKu</v>
      </c>
      <c r="F18" s="164"/>
      <c r="G18" s="29"/>
      <c r="H18" s="27"/>
      <c r="I18" s="29"/>
      <c r="J18" s="18"/>
      <c r="K18" s="19"/>
    </row>
    <row r="19" spans="1:11" ht="16.5" customHeight="1">
      <c r="A19" s="56">
        <v>64</v>
      </c>
      <c r="B19" s="15" t="s">
        <v>123</v>
      </c>
      <c r="C19" s="160">
        <v>13</v>
      </c>
      <c r="D19" s="174" t="str">
        <f>IF(A19="","",INDEX(Nimet!$B$6:$B$244,A19))</f>
        <v>Elio Garcia</v>
      </c>
      <c r="E19" s="34" t="str">
        <f>IF(A19="","",INDEX(Nimet!$C$6:$C$244,A19))</f>
        <v>BTK Norrs</v>
      </c>
      <c r="F19" s="17"/>
      <c r="G19" s="28"/>
      <c r="H19" s="164"/>
      <c r="I19" s="29"/>
      <c r="J19" s="18"/>
      <c r="K19" s="19"/>
    </row>
    <row r="20" spans="1:11" ht="16.5" customHeight="1" thickBot="1">
      <c r="A20" s="56">
        <v>53</v>
      </c>
      <c r="B20" s="20" t="s">
        <v>123</v>
      </c>
      <c r="C20" s="161">
        <v>14</v>
      </c>
      <c r="D20" s="21" t="str">
        <f>IF(A20="","",INDEX(Nimet!$B$6:$B$244,A20))</f>
        <v>Janne Röpelinen</v>
      </c>
      <c r="E20" s="22" t="str">
        <f>IF(A20="","",INDEX(Nimet!$C$6:$C$244,A20))</f>
        <v>OPT-86</v>
      </c>
      <c r="F20" s="166"/>
      <c r="G20" s="33"/>
      <c r="H20" s="29"/>
      <c r="I20" s="29"/>
      <c r="J20" s="18"/>
      <c r="K20" s="19"/>
    </row>
    <row r="21" spans="1:11" ht="16.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60"/>
      <c r="H21" s="29"/>
      <c r="I21" s="29"/>
      <c r="J21" s="18"/>
      <c r="K21" s="19"/>
    </row>
    <row r="22" spans="1:11" ht="16.5" customHeight="1" thickBot="1">
      <c r="A22" s="56">
        <v>32</v>
      </c>
      <c r="B22" s="30" t="s">
        <v>123</v>
      </c>
      <c r="C22" s="163">
        <v>16</v>
      </c>
      <c r="D22" s="197" t="str">
        <f>IF(A22="","",INDEX(Nimet!$B$6:$B$244,A22))</f>
        <v>Jaakko Toivanen</v>
      </c>
      <c r="E22" s="40" t="str">
        <f>IF(A22="","",INDEX(Nimet!$C$6:$C$244,A22))</f>
        <v>KuPTS</v>
      </c>
      <c r="F22" s="164"/>
      <c r="G22" s="29"/>
      <c r="H22" s="29"/>
      <c r="I22" s="29"/>
      <c r="J22" s="42"/>
      <c r="K22" s="19"/>
    </row>
    <row r="23" spans="2:11" ht="16.5" customHeight="1">
      <c r="B23" s="287"/>
      <c r="C23" s="287"/>
      <c r="D23" s="287"/>
      <c r="E23" s="287"/>
      <c r="F23" s="43"/>
      <c r="G23" s="10"/>
      <c r="H23" s="32"/>
      <c r="I23" s="32"/>
      <c r="J23" s="18"/>
      <c r="K23" s="19"/>
    </row>
    <row r="24" spans="2:10" s="185" customFormat="1" ht="19.5" customHeight="1">
      <c r="B24" s="187"/>
      <c r="C24" s="187"/>
      <c r="D24" s="188"/>
      <c r="E24" s="394">
        <f>IF(Nimet!C3="","",Nimet!C3)</f>
      </c>
      <c r="F24" s="395"/>
      <c r="G24" s="191"/>
      <c r="H24" s="191"/>
      <c r="I24" s="191"/>
      <c r="J24" s="190"/>
    </row>
    <row r="25" spans="1:11" ht="24.75" customHeight="1">
      <c r="A25" s="300"/>
      <c r="B25" s="298"/>
      <c r="C25" s="299"/>
      <c r="D25" s="261"/>
      <c r="E25" s="261"/>
      <c r="F25" s="29"/>
      <c r="G25" s="29"/>
      <c r="H25" s="29"/>
      <c r="I25" s="17"/>
      <c r="J25" s="195"/>
      <c r="K25" s="19"/>
    </row>
    <row r="26" spans="1:11" ht="24.75" customHeight="1">
      <c r="A26" s="300"/>
      <c r="B26" s="298"/>
      <c r="C26" s="299"/>
      <c r="D26" s="262"/>
      <c r="E26" s="261"/>
      <c r="F26" s="170"/>
      <c r="G26" s="29"/>
      <c r="H26" s="29"/>
      <c r="I26" s="17"/>
      <c r="J26" s="18"/>
      <c r="K26" s="19"/>
    </row>
    <row r="27" spans="1:11" ht="24.75" customHeight="1">
      <c r="A27" s="300"/>
      <c r="B27" s="298"/>
      <c r="C27" s="299"/>
      <c r="D27" s="261"/>
      <c r="E27" s="261"/>
      <c r="F27" s="29"/>
      <c r="G27" s="170"/>
      <c r="H27" s="29"/>
      <c r="I27" s="17"/>
      <c r="J27" s="18"/>
      <c r="K27" s="19"/>
    </row>
    <row r="28" spans="1:11" ht="24.75" customHeight="1">
      <c r="A28" s="300"/>
      <c r="B28" s="298"/>
      <c r="C28" s="299"/>
      <c r="D28" s="261"/>
      <c r="E28" s="261"/>
      <c r="F28" s="170"/>
      <c r="G28" s="29"/>
      <c r="H28" s="29"/>
      <c r="I28" s="17"/>
      <c r="J28" s="18"/>
      <c r="K28" s="19"/>
    </row>
  </sheetData>
  <sheetProtection/>
  <mergeCells count="3">
    <mergeCell ref="E2:F2"/>
    <mergeCell ref="E3:F3"/>
    <mergeCell ref="E24:F2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showGridLines="0" zoomScale="65" zoomScaleNormal="65" zoomScalePageLayoutView="0" workbookViewId="0" topLeftCell="A1">
      <selection activeCell="I4" sqref="I4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5" customFormat="1" ht="21.75" customHeight="1">
      <c r="B2" s="186"/>
      <c r="C2" s="186"/>
      <c r="D2" s="5" t="s">
        <v>0</v>
      </c>
      <c r="E2" s="385" t="str">
        <f>IF(Nimet!C1="","",Nimet!C1)</f>
        <v>Acon GP</v>
      </c>
      <c r="F2" s="372"/>
      <c r="G2" s="186"/>
      <c r="H2" s="186"/>
      <c r="I2" s="186"/>
    </row>
    <row r="3" spans="2:10" s="185" customFormat="1" ht="21.75" customHeight="1">
      <c r="B3" s="187"/>
      <c r="C3" s="187"/>
      <c r="D3" s="2" t="s">
        <v>1</v>
      </c>
      <c r="E3" s="385" t="s">
        <v>218</v>
      </c>
      <c r="F3" s="372"/>
      <c r="G3" s="189"/>
      <c r="H3" s="189"/>
      <c r="I3" s="189"/>
      <c r="J3" s="190"/>
    </row>
    <row r="4" spans="2:10" s="185" customFormat="1" ht="21.75" customHeight="1">
      <c r="B4" s="187"/>
      <c r="C4" s="187"/>
      <c r="D4" s="2" t="s">
        <v>222</v>
      </c>
      <c r="E4" s="417" t="s">
        <v>231</v>
      </c>
      <c r="F4" s="418"/>
      <c r="G4" s="191"/>
      <c r="H4" s="191"/>
      <c r="I4" s="191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5" customHeight="1">
      <c r="A6" s="56">
        <v>31</v>
      </c>
      <c r="B6" s="15" t="s">
        <v>212</v>
      </c>
      <c r="C6" s="160">
        <v>1</v>
      </c>
      <c r="D6" s="172" t="str">
        <f>IF(A6="","",INDEX(Nimet!$B$6:$B$244,A6))</f>
        <v>Ossi Hella</v>
      </c>
      <c r="E6" s="34" t="str">
        <f>IF(A6="","",INDEX(Nimet!$C$6:$C$244,A6))</f>
        <v>KuPTS</v>
      </c>
      <c r="F6" s="159"/>
      <c r="G6" s="17"/>
      <c r="H6" s="17"/>
      <c r="I6" s="17"/>
      <c r="J6" s="18"/>
      <c r="K6" s="19"/>
    </row>
    <row r="7" spans="1:11" ht="1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/>
      <c r="H7" s="17"/>
      <c r="I7" s="17"/>
      <c r="J7" s="18"/>
      <c r="K7" s="19"/>
    </row>
    <row r="8" spans="1:11" ht="15" customHeight="1">
      <c r="A8" s="56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/>
      <c r="G8" s="168"/>
      <c r="H8" s="29"/>
      <c r="I8" s="17"/>
      <c r="J8" s="18"/>
      <c r="K8" s="19"/>
    </row>
    <row r="9" spans="1:11" ht="15" customHeight="1" thickBot="1">
      <c r="A9" s="56">
        <v>57</v>
      </c>
      <c r="B9" s="30" t="s">
        <v>124</v>
      </c>
      <c r="C9" s="163">
        <v>4</v>
      </c>
      <c r="D9" s="197" t="str">
        <f>IF(A9="","",INDEX(Nimet!$B$6:$B$244,A9))</f>
        <v>Ilari Vuoste</v>
      </c>
      <c r="E9" s="40" t="str">
        <f>IF(A9="","",INDEX(Nimet!$C$6:$C$244,A9))</f>
        <v>OPT-86</v>
      </c>
      <c r="F9" s="17"/>
      <c r="G9" s="28"/>
      <c r="H9" s="24"/>
      <c r="I9" s="17"/>
      <c r="J9" s="18"/>
      <c r="K9" s="19"/>
    </row>
    <row r="10" spans="1:11" ht="15" customHeight="1">
      <c r="A10" s="56">
        <v>66</v>
      </c>
      <c r="B10" s="15" t="s">
        <v>212</v>
      </c>
      <c r="C10" s="160">
        <v>5</v>
      </c>
      <c r="D10" s="172" t="str">
        <f>IF(A10="","",INDEX(Nimet!$B$6:$B$244,A10))</f>
        <v>Felix Pekkari</v>
      </c>
      <c r="E10" s="34" t="str">
        <f>IF(A10="","",INDEX(Nimet!$C$6:$C$244,A10))</f>
        <v>BTK Norrs</v>
      </c>
      <c r="F10" s="159"/>
      <c r="G10" s="28"/>
      <c r="H10" s="168"/>
      <c r="I10" s="17"/>
      <c r="J10" s="18"/>
      <c r="K10" s="19"/>
    </row>
    <row r="11" spans="1:18" ht="15" customHeight="1" thickBot="1">
      <c r="A11" s="56">
        <v>40</v>
      </c>
      <c r="B11" s="20" t="s">
        <v>123</v>
      </c>
      <c r="C11" s="161">
        <v>6</v>
      </c>
      <c r="D11" s="206" t="str">
        <f>IF(A11="","",INDEX(Nimet!$B$6:$B$244,A11))</f>
        <v>Tommy Alen</v>
      </c>
      <c r="E11" s="22" t="str">
        <f>IF(A11="","",INDEX(Nimet!$C$6:$C$244,A11))</f>
        <v>KoKu</v>
      </c>
      <c r="F11" s="168"/>
      <c r="G11" s="33"/>
      <c r="H11" s="28"/>
      <c r="I11" s="17"/>
      <c r="J11" s="18"/>
      <c r="K11" s="19"/>
      <c r="R11" s="255"/>
    </row>
    <row r="12" spans="1:11" ht="1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/>
      <c r="G12" s="169"/>
      <c r="H12" s="28"/>
      <c r="I12" s="17"/>
      <c r="J12" s="18"/>
      <c r="K12" s="19"/>
    </row>
    <row r="13" spans="1:11" ht="15" customHeight="1" thickBot="1">
      <c r="A13" s="56">
        <v>52</v>
      </c>
      <c r="B13" s="30" t="s">
        <v>212</v>
      </c>
      <c r="C13" s="163">
        <v>8</v>
      </c>
      <c r="D13" s="198" t="str">
        <f>IF(A13="","",INDEX(Nimet!$B$6:$B$244,A13))</f>
        <v>Kullervo Haapalainen</v>
      </c>
      <c r="E13" s="40" t="str">
        <f>IF(A13="","",INDEX(Nimet!$C$6:$C$244,A13))</f>
        <v>OPT-86</v>
      </c>
      <c r="F13" s="17"/>
      <c r="G13" s="17"/>
      <c r="H13" s="28"/>
      <c r="I13" s="24"/>
      <c r="J13" s="18"/>
      <c r="K13" s="19"/>
    </row>
    <row r="14" spans="1:11" ht="15" customHeight="1" thickBot="1">
      <c r="A14" s="57"/>
      <c r="B14" s="58"/>
      <c r="C14" s="58"/>
      <c r="D14" s="59"/>
      <c r="E14" s="59"/>
      <c r="F14" s="17"/>
      <c r="G14" s="17"/>
      <c r="H14" s="28"/>
      <c r="I14" s="171"/>
      <c r="J14" s="18"/>
      <c r="K14" s="19"/>
    </row>
    <row r="15" spans="1:11" ht="15" customHeight="1">
      <c r="A15" s="56">
        <v>17</v>
      </c>
      <c r="B15" s="15" t="s">
        <v>212</v>
      </c>
      <c r="C15" s="160">
        <v>9</v>
      </c>
      <c r="D15" s="176" t="str">
        <f>IF(A15="","",INDEX(Nimet!$B$6:$B$244,A15))</f>
        <v>Juha Ranta</v>
      </c>
      <c r="E15" s="34" t="str">
        <f>IF(A15="","",INDEX(Nimet!$C$6:$C$244,A15))</f>
        <v>OPT-86</v>
      </c>
      <c r="F15" s="24"/>
      <c r="G15" s="17"/>
      <c r="H15" s="28"/>
      <c r="I15" s="28"/>
      <c r="J15" s="18"/>
      <c r="K15" s="19"/>
    </row>
    <row r="16" spans="1:11" ht="1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/>
      <c r="H16" s="28"/>
      <c r="I16" s="28"/>
      <c r="J16" s="18"/>
      <c r="K16" s="19"/>
    </row>
    <row r="17" spans="1:11" ht="15" customHeight="1">
      <c r="A17" s="56">
        <v>53</v>
      </c>
      <c r="B17" s="25" t="s">
        <v>123</v>
      </c>
      <c r="C17" s="162">
        <v>11</v>
      </c>
      <c r="D17" s="254" t="str">
        <f>IF(A17="","",INDEX(Nimet!$B$6:$B$244,A17))</f>
        <v>Janne Röpelinen</v>
      </c>
      <c r="E17" s="37" t="str">
        <f>IF(A17="","",INDEX(Nimet!$C$6:$C$244,A17))</f>
        <v>OPT-86</v>
      </c>
      <c r="F17" s="27"/>
      <c r="G17" s="168"/>
      <c r="H17" s="28"/>
      <c r="I17" s="28"/>
      <c r="J17" s="18"/>
      <c r="K17" s="19"/>
    </row>
    <row r="18" spans="1:11" ht="15" customHeight="1" thickBot="1">
      <c r="A18" s="56">
        <v>56</v>
      </c>
      <c r="B18" s="30" t="s">
        <v>212</v>
      </c>
      <c r="C18" s="163">
        <v>12</v>
      </c>
      <c r="D18" s="197" t="str">
        <f>IF(A18="","",INDEX(Nimet!$B$6:$B$244,A18))</f>
        <v>Veikko Koskinen</v>
      </c>
      <c r="E18" s="40" t="str">
        <f>IF(A18="","",INDEX(Nimet!$C$6:$C$244,A18))</f>
        <v>HaTe</v>
      </c>
      <c r="F18" s="17"/>
      <c r="G18" s="28"/>
      <c r="H18" s="33"/>
      <c r="I18" s="28"/>
      <c r="J18" s="18"/>
      <c r="K18" s="19"/>
    </row>
    <row r="19" spans="1:11" ht="15" customHeight="1">
      <c r="A19" s="56">
        <v>67</v>
      </c>
      <c r="B19" s="15" t="s">
        <v>212</v>
      </c>
      <c r="C19" s="160">
        <v>13</v>
      </c>
      <c r="D19" s="174" t="str">
        <f>IF(A19="","",INDEX(Nimet!$B$6:$B$244,A19))</f>
        <v>Leif Pekkari</v>
      </c>
      <c r="E19" s="34" t="str">
        <f>IF(A19="","",INDEX(Nimet!$C$6:$C$244,A19))</f>
        <v>BTK Norrs</v>
      </c>
      <c r="F19" s="159"/>
      <c r="G19" s="28"/>
      <c r="H19" s="170"/>
      <c r="I19" s="28"/>
      <c r="J19" s="18"/>
      <c r="K19" s="19"/>
    </row>
    <row r="20" spans="1:11" ht="15" customHeight="1" thickBot="1">
      <c r="A20" s="56">
        <v>54</v>
      </c>
      <c r="B20" s="20" t="s">
        <v>123</v>
      </c>
      <c r="C20" s="161">
        <v>14</v>
      </c>
      <c r="D20" s="21" t="str">
        <f>IF(A20="","",INDEX(Nimet!$B$6:$B$244,A20))</f>
        <v>Kristian Palomaa</v>
      </c>
      <c r="E20" s="22" t="str">
        <f>IF(A20="","",INDEX(Nimet!$C$6:$C$244,A20))</f>
        <v>OPT-86</v>
      </c>
      <c r="F20" s="168"/>
      <c r="G20" s="33"/>
      <c r="H20" s="29"/>
      <c r="I20" s="28"/>
      <c r="J20" s="18"/>
      <c r="K20" s="19"/>
    </row>
    <row r="21" spans="1:13" ht="1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169"/>
      <c r="H21" s="29"/>
      <c r="I21" s="28"/>
      <c r="J21" s="18"/>
      <c r="K21" s="19"/>
      <c r="M21" s="258"/>
    </row>
    <row r="22" spans="1:11" ht="15" customHeight="1" thickBot="1">
      <c r="A22" s="56">
        <v>28</v>
      </c>
      <c r="B22" s="30" t="s">
        <v>212</v>
      </c>
      <c r="C22" s="163">
        <v>16</v>
      </c>
      <c r="D22" s="197" t="str">
        <f>IF(A22="","",INDEX(Nimet!$B$6:$B$244,A22))</f>
        <v>Ari Suikkanen</v>
      </c>
      <c r="E22" s="40" t="str">
        <f>IF(A22="","",INDEX(Nimet!$C$6:$C$244,A22))</f>
        <v>KePTS</v>
      </c>
      <c r="F22" s="17"/>
      <c r="G22" s="17"/>
      <c r="H22" s="29"/>
      <c r="I22" s="24"/>
      <c r="J22" s="63"/>
      <c r="K22" s="19"/>
    </row>
    <row r="23" spans="1:11" ht="15" customHeight="1" thickBot="1">
      <c r="A23" s="57"/>
      <c r="B23" s="64"/>
      <c r="C23" s="64"/>
      <c r="D23" s="64"/>
      <c r="E23" s="64"/>
      <c r="F23" s="65"/>
      <c r="G23" s="17"/>
      <c r="H23" s="29"/>
      <c r="I23" s="168"/>
      <c r="J23" s="18"/>
      <c r="K23" s="19"/>
    </row>
    <row r="24" spans="1:11" ht="15" customHeight="1">
      <c r="A24" s="56">
        <v>10</v>
      </c>
      <c r="B24" s="15" t="s">
        <v>212</v>
      </c>
      <c r="C24" s="160">
        <v>17</v>
      </c>
      <c r="D24" s="176" t="str">
        <f>IF(A24="","",INDEX(Nimet!$B$6:$B$244,A24))</f>
        <v>Pekka Hietala</v>
      </c>
      <c r="E24" s="34" t="str">
        <f>IF(A24="","",INDEX(Nimet!$C$6:$C$244,A24))</f>
        <v>Kalix BTK</v>
      </c>
      <c r="F24" s="17"/>
      <c r="G24" s="17"/>
      <c r="H24" s="17"/>
      <c r="I24" s="28"/>
      <c r="J24" s="18"/>
      <c r="K24" s="19"/>
    </row>
    <row r="25" spans="1:11" ht="1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/>
      <c r="H25" s="17"/>
      <c r="I25" s="28"/>
      <c r="J25" s="18"/>
      <c r="K25" s="19"/>
    </row>
    <row r="26" spans="1:11" ht="15" customHeight="1">
      <c r="A26" s="56">
        <v>32</v>
      </c>
      <c r="B26" s="25" t="s">
        <v>123</v>
      </c>
      <c r="C26" s="162">
        <v>19</v>
      </c>
      <c r="D26" s="199" t="str">
        <f>IF(A26="","",INDEX(Nimet!$B$6:$B$244,A26))</f>
        <v>Jaakko Toivanen</v>
      </c>
      <c r="E26" s="37" t="str">
        <f>IF(A26="","",INDEX(Nimet!$C$6:$C$244,A26))</f>
        <v>KuPTS</v>
      </c>
      <c r="F26" s="27"/>
      <c r="G26" s="168"/>
      <c r="H26" s="29"/>
      <c r="I26" s="28"/>
      <c r="J26" s="18"/>
      <c r="K26" s="19"/>
    </row>
    <row r="27" spans="1:11" ht="15" customHeight="1" thickBot="1">
      <c r="A27" s="56">
        <v>24</v>
      </c>
      <c r="B27" s="30" t="s">
        <v>212</v>
      </c>
      <c r="C27" s="163">
        <v>20</v>
      </c>
      <c r="D27" s="198" t="str">
        <f>IF(A27="","",INDEX(Nimet!$B$6:$B$244,A27))</f>
        <v>Lasse Vimpari</v>
      </c>
      <c r="E27" s="40" t="str">
        <f>IF(A27="","",INDEX(Nimet!$C$6:$C$244,A27))</f>
        <v>YNM</v>
      </c>
      <c r="F27" s="17"/>
      <c r="G27" s="28"/>
      <c r="H27" s="24"/>
      <c r="I27" s="28"/>
      <c r="J27" s="18"/>
      <c r="K27" s="19"/>
    </row>
    <row r="28" spans="1:11" ht="15" customHeight="1">
      <c r="A28" s="56">
        <v>55</v>
      </c>
      <c r="B28" s="15" t="s">
        <v>212</v>
      </c>
      <c r="C28" s="160">
        <v>21</v>
      </c>
      <c r="D28" s="172" t="str">
        <f>IF(A28="","",INDEX(Nimet!$B$6:$B$244,A28))</f>
        <v>Esa Kettunen</v>
      </c>
      <c r="E28" s="34" t="str">
        <f>IF(A28="","",INDEX(Nimet!$C$6:$C$244,A28))</f>
        <v>OPT-86</v>
      </c>
      <c r="F28" s="17"/>
      <c r="G28" s="28"/>
      <c r="H28" s="168"/>
      <c r="I28" s="28"/>
      <c r="J28" s="18"/>
      <c r="K28" s="19"/>
    </row>
    <row r="29" spans="1:11" ht="15" customHeight="1" thickBot="1">
      <c r="A29" s="56">
        <v>68</v>
      </c>
      <c r="B29" s="20" t="s">
        <v>124</v>
      </c>
      <c r="C29" s="161">
        <v>22</v>
      </c>
      <c r="D29" s="206" t="str">
        <f>IF(A29="","",INDEX(Nimet!$B$6:$B$244,A29))</f>
        <v>Andreas Tano</v>
      </c>
      <c r="E29" s="22" t="str">
        <f>IF(A29="","",INDEX(Nimet!$C$6:$C$244,A29))</f>
        <v>BTK Norrs</v>
      </c>
      <c r="F29" s="23"/>
      <c r="G29" s="33"/>
      <c r="H29" s="28"/>
      <c r="I29" s="28"/>
      <c r="J29" s="18"/>
      <c r="K29" s="19"/>
    </row>
    <row r="30" spans="1:11" ht="15" customHeight="1">
      <c r="A30" s="56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27"/>
      <c r="G30" s="169"/>
      <c r="H30" s="28"/>
      <c r="I30" s="28"/>
      <c r="J30" s="18"/>
      <c r="K30" s="19"/>
    </row>
    <row r="31" spans="1:11" ht="15" customHeight="1" thickBot="1">
      <c r="A31" s="56">
        <v>16</v>
      </c>
      <c r="B31" s="30" t="s">
        <v>212</v>
      </c>
      <c r="C31" s="163">
        <v>24</v>
      </c>
      <c r="D31" s="198" t="str">
        <f>IF(A31="","",INDEX(Nimet!$B$6:$B$244,A31))</f>
        <v>Samppa Kauppila</v>
      </c>
      <c r="E31" s="40" t="str">
        <f>IF(A31="","",INDEX(Nimet!$C$6:$C$244,A31))</f>
        <v>OPT-86</v>
      </c>
      <c r="F31" s="17"/>
      <c r="G31" s="17"/>
      <c r="H31" s="28"/>
      <c r="I31" s="33"/>
      <c r="J31" s="18"/>
      <c r="K31" s="19"/>
    </row>
    <row r="32" spans="1:11" ht="15" customHeight="1" thickBot="1">
      <c r="A32" s="57"/>
      <c r="B32" s="11"/>
      <c r="C32" s="11"/>
      <c r="D32" s="59"/>
      <c r="E32" s="59"/>
      <c r="F32" s="17"/>
      <c r="G32" s="17"/>
      <c r="H32" s="28"/>
      <c r="I32" s="170"/>
      <c r="J32" s="18"/>
      <c r="K32" s="19"/>
    </row>
    <row r="33" spans="1:11" ht="15" customHeight="1">
      <c r="A33" s="56">
        <v>38</v>
      </c>
      <c r="B33" s="15" t="s">
        <v>212</v>
      </c>
      <c r="C33" s="160">
        <v>25</v>
      </c>
      <c r="D33" s="176" t="str">
        <f>IF(A33="","",INDEX(Nimet!$B$6:$B$244,A33))</f>
        <v>Bo-Erik Herrgård</v>
      </c>
      <c r="E33" s="34" t="str">
        <f>IF(A33="","",INDEX(Nimet!$C$6:$C$244,A33))</f>
        <v>KoKu</v>
      </c>
      <c r="F33" s="17"/>
      <c r="G33" s="17"/>
      <c r="H33" s="28"/>
      <c r="I33" s="29"/>
      <c r="J33" s="18"/>
      <c r="K33" s="19"/>
    </row>
    <row r="34" spans="1:11" ht="1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/>
      <c r="H34" s="28"/>
      <c r="I34" s="29"/>
      <c r="J34" s="18"/>
      <c r="K34" s="19"/>
    </row>
    <row r="35" spans="1:11" ht="15" customHeight="1">
      <c r="A35" s="56">
        <v>44</v>
      </c>
      <c r="B35" s="25" t="s">
        <v>123</v>
      </c>
      <c r="C35" s="162">
        <v>27</v>
      </c>
      <c r="D35" s="228" t="str">
        <f>IF(A35="","",INDEX(Nimet!$B$6:$B$244,A35))</f>
        <v>Sakari Kauranen</v>
      </c>
      <c r="E35" s="37" t="str">
        <f>IF(A35="","",INDEX(Nimet!$C$6:$C$244,A35))</f>
        <v>KoKu</v>
      </c>
      <c r="F35" s="27"/>
      <c r="G35" s="168"/>
      <c r="H35" s="28"/>
      <c r="I35" s="29"/>
      <c r="J35" s="18"/>
      <c r="K35" s="19"/>
    </row>
    <row r="36" spans="1:11" ht="15" customHeight="1" thickBot="1">
      <c r="A36" s="56">
        <v>64</v>
      </c>
      <c r="B36" s="30" t="s">
        <v>123</v>
      </c>
      <c r="C36" s="163">
        <v>28</v>
      </c>
      <c r="D36" s="198" t="str">
        <f>IF(A36="","",INDEX(Nimet!$B$6:$B$244,A36))</f>
        <v>Elio Garcia</v>
      </c>
      <c r="E36" s="40" t="str">
        <f>IF(A36="","",INDEX(Nimet!$C$6:$C$244,A36))</f>
        <v>BTK Norrs</v>
      </c>
      <c r="F36" s="17"/>
      <c r="G36" s="28"/>
      <c r="H36" s="33"/>
      <c r="I36" s="29"/>
      <c r="J36" s="18"/>
      <c r="K36" s="19"/>
    </row>
    <row r="37" spans="1:11" ht="15" customHeight="1">
      <c r="A37" s="56">
        <v>65</v>
      </c>
      <c r="B37" s="15" t="s">
        <v>123</v>
      </c>
      <c r="C37" s="160">
        <v>29</v>
      </c>
      <c r="D37" s="174" t="str">
        <f>IF(A37="","",INDEX(Nimet!$B$6:$B$244,A37))</f>
        <v>Martin Tano</v>
      </c>
      <c r="E37" s="34" t="str">
        <f>IF(A37="","",INDEX(Nimet!$C$6:$C$244,A37))</f>
        <v>BTK Norrs</v>
      </c>
      <c r="F37" s="159"/>
      <c r="G37" s="28"/>
      <c r="H37" s="170"/>
      <c r="I37" s="29"/>
      <c r="J37" s="18"/>
      <c r="K37" s="19"/>
    </row>
    <row r="38" spans="1:11" ht="15" customHeight="1" thickBot="1">
      <c r="A38" s="56">
        <v>75</v>
      </c>
      <c r="B38" s="20" t="s">
        <v>124</v>
      </c>
      <c r="C38" s="161">
        <v>30</v>
      </c>
      <c r="D38" s="21" t="str">
        <f>IF(A38="","",INDEX(Nimet!$B$6:$B$244,A38))</f>
        <v>Vitali Trofimov</v>
      </c>
      <c r="E38" s="22" t="str">
        <f>IF(A38="","",INDEX(Nimet!$C$6:$C$244,A38))</f>
        <v>OPT-86</v>
      </c>
      <c r="F38" s="168"/>
      <c r="G38" s="33"/>
      <c r="H38" s="29"/>
      <c r="I38" s="29"/>
      <c r="J38" s="18"/>
      <c r="K38" s="19"/>
    </row>
    <row r="39" spans="1:11" ht="1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27"/>
      <c r="G39" s="169"/>
      <c r="H39" s="29"/>
      <c r="I39" s="29"/>
      <c r="J39" s="18"/>
      <c r="K39" s="19"/>
    </row>
    <row r="40" spans="1:11" ht="15" customHeight="1" thickBot="1">
      <c r="A40" s="56">
        <v>23</v>
      </c>
      <c r="B40" s="30" t="s">
        <v>212</v>
      </c>
      <c r="C40" s="163">
        <v>32</v>
      </c>
      <c r="D40" s="197" t="str">
        <f>IF(A40="","",INDEX(Nimet!$B$6:$B$244,A40))</f>
        <v>Eino Määttä</v>
      </c>
      <c r="E40" s="40" t="str">
        <f>IF(A40="","",INDEX(Nimet!$C$6:$C$244,A40))</f>
        <v>OPT-86</v>
      </c>
      <c r="F40" s="170"/>
      <c r="G40" s="67"/>
      <c r="H40" s="67"/>
      <c r="I40" s="67"/>
      <c r="J40" s="18"/>
      <c r="K40" s="19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ht="21.75" customHeight="1"/>
    <row r="43" spans="1:11" ht="24.75" customHeight="1">
      <c r="A43" s="300"/>
      <c r="B43" s="298"/>
      <c r="C43" s="299"/>
      <c r="D43" s="261"/>
      <c r="E43" s="261"/>
      <c r="F43" s="29"/>
      <c r="G43" s="29"/>
      <c r="H43" s="29"/>
      <c r="I43" s="17"/>
      <c r="J43" s="195"/>
      <c r="K43" s="19"/>
    </row>
    <row r="44" spans="1:11" ht="24.75" customHeight="1">
      <c r="A44" s="300"/>
      <c r="B44" s="298"/>
      <c r="C44" s="299"/>
      <c r="D44" s="262"/>
      <c r="E44" s="261"/>
      <c r="F44" s="170"/>
      <c r="G44" s="29"/>
      <c r="H44" s="29"/>
      <c r="I44" s="17"/>
      <c r="J44" s="18"/>
      <c r="K44" s="19"/>
    </row>
    <row r="45" spans="1:11" ht="24.75" customHeight="1">
      <c r="A45" s="300"/>
      <c r="B45" s="298"/>
      <c r="C45" s="299"/>
      <c r="D45" s="261"/>
      <c r="E45" s="261"/>
      <c r="F45" s="29"/>
      <c r="G45" s="170"/>
      <c r="H45" s="29"/>
      <c r="I45" s="17"/>
      <c r="J45" s="18"/>
      <c r="K45" s="19"/>
    </row>
    <row r="46" spans="1:11" ht="24.75" customHeight="1">
      <c r="A46" s="300"/>
      <c r="B46" s="298"/>
      <c r="C46" s="299"/>
      <c r="D46" s="261"/>
      <c r="E46" s="261"/>
      <c r="F46" s="170"/>
      <c r="G46" s="29"/>
      <c r="H46" s="29"/>
      <c r="I46" s="17"/>
      <c r="J46" s="18"/>
      <c r="K46" s="19"/>
    </row>
    <row r="47" ht="21.75" customHeight="1"/>
    <row r="48" ht="21.75" customHeight="1"/>
    <row r="49" ht="21.75" customHeight="1"/>
    <row r="50" ht="21.75" customHeight="1"/>
    <row r="51" ht="21.75" customHeight="1"/>
  </sheetData>
  <sheetProtection/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="75" zoomScaleNormal="75" zoomScalePageLayoutView="0" workbookViewId="0" topLeftCell="A1">
      <selection activeCell="K18" sqref="K18"/>
    </sheetView>
  </sheetViews>
  <sheetFormatPr defaultColWidth="9.140625" defaultRowHeight="19.5" customHeight="1"/>
  <cols>
    <col min="1" max="1" width="5.28125" style="3" customWidth="1"/>
    <col min="2" max="2" width="5.57421875" style="19" customWidth="1"/>
    <col min="3" max="3" width="4.7109375" style="19" customWidth="1"/>
    <col min="4" max="4" width="28.28125" style="3" customWidth="1"/>
    <col min="5" max="5" width="20.8515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385" t="str">
        <f>IF(Nimet!C1="","",Nimet!C1)</f>
        <v>Acon GP</v>
      </c>
      <c r="F2" s="372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385" t="s">
        <v>206</v>
      </c>
      <c r="F3" s="372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222</v>
      </c>
      <c r="E4" s="417" t="s">
        <v>230</v>
      </c>
      <c r="F4" s="418"/>
      <c r="G4" s="191"/>
      <c r="H4" s="191"/>
      <c r="I4" s="191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5" customHeight="1">
      <c r="A6" s="56">
        <v>14</v>
      </c>
      <c r="B6" s="15">
        <v>24</v>
      </c>
      <c r="C6" s="160">
        <v>1</v>
      </c>
      <c r="D6" s="172" t="str">
        <f>IF(A6="","",INDEX(Nimet!$B$6:$B$244,A6))</f>
        <v>Tuomas Perkkiö</v>
      </c>
      <c r="E6" s="34" t="str">
        <f>IF(A6="","",INDEX(Nimet!$C$6:$C$244,A6))</f>
        <v>OPT-86</v>
      </c>
      <c r="F6" s="159"/>
      <c r="G6" s="17"/>
      <c r="H6" s="17"/>
      <c r="I6" s="17"/>
      <c r="J6" s="18"/>
      <c r="K6" s="19"/>
    </row>
    <row r="7" spans="1:11" ht="1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/>
      <c r="H7" s="17"/>
      <c r="I7" s="17"/>
      <c r="J7" s="18"/>
      <c r="K7" s="19"/>
    </row>
    <row r="8" spans="1:11" ht="15" customHeight="1">
      <c r="A8" s="56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/>
      <c r="G8" s="168"/>
      <c r="H8" s="29"/>
      <c r="I8" s="17"/>
      <c r="J8" s="18"/>
      <c r="K8" s="19"/>
    </row>
    <row r="9" spans="1:11" ht="15" customHeight="1" thickBot="1">
      <c r="A9" s="56">
        <v>53</v>
      </c>
      <c r="B9" s="30" t="s">
        <v>123</v>
      </c>
      <c r="C9" s="163">
        <v>4</v>
      </c>
      <c r="D9" s="197" t="str">
        <f>IF(A9="","",INDEX(Nimet!$B$6:$B$244,A9))</f>
        <v>Janne Röpelinen</v>
      </c>
      <c r="E9" s="40" t="str">
        <f>IF(A9="","",INDEX(Nimet!$C$6:$C$244,A9))</f>
        <v>OPT-86</v>
      </c>
      <c r="F9" s="17"/>
      <c r="G9" s="28"/>
      <c r="H9" s="24"/>
      <c r="I9" s="17"/>
      <c r="J9" s="18"/>
      <c r="K9" s="19"/>
    </row>
    <row r="10" spans="1:11" ht="15" customHeight="1">
      <c r="A10" s="56">
        <v>24</v>
      </c>
      <c r="B10" s="15" t="s">
        <v>212</v>
      </c>
      <c r="C10" s="160">
        <v>5</v>
      </c>
      <c r="D10" s="172" t="str">
        <f>IF(A10="","",INDEX(Nimet!$B$6:$B$244,A10))</f>
        <v>Lasse Vimpari</v>
      </c>
      <c r="E10" s="34" t="str">
        <f>IF(A10="","",INDEX(Nimet!$C$6:$C$244,A10))</f>
        <v>YNM</v>
      </c>
      <c r="F10" s="159"/>
      <c r="G10" s="28"/>
      <c r="H10" s="168"/>
      <c r="I10" s="17"/>
      <c r="J10" s="18"/>
      <c r="K10" s="19"/>
    </row>
    <row r="11" spans="1:18" ht="15" customHeight="1" thickBot="1">
      <c r="A11" s="56">
        <v>31</v>
      </c>
      <c r="B11" s="20" t="s">
        <v>212</v>
      </c>
      <c r="C11" s="161">
        <v>6</v>
      </c>
      <c r="D11" s="206" t="str">
        <f>IF(A11="","",INDEX(Nimet!$B$6:$B$244,A11))</f>
        <v>Ossi Hella</v>
      </c>
      <c r="E11" s="22" t="str">
        <f>IF(A11="","",INDEX(Nimet!$C$6:$C$244,A11))</f>
        <v>KuPTS</v>
      </c>
      <c r="F11" s="168"/>
      <c r="G11" s="33"/>
      <c r="H11" s="28"/>
      <c r="I11" s="17"/>
      <c r="J11" s="18"/>
      <c r="K11" s="19"/>
      <c r="R11" s="255"/>
    </row>
    <row r="12" spans="1:11" ht="1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/>
      <c r="G12" s="169"/>
      <c r="H12" s="28"/>
      <c r="I12" s="17"/>
      <c r="J12" s="18"/>
      <c r="K12" s="19"/>
    </row>
    <row r="13" spans="1:11" ht="15" customHeight="1" thickBot="1">
      <c r="A13" s="56">
        <v>63</v>
      </c>
      <c r="B13" s="30" t="s">
        <v>214</v>
      </c>
      <c r="C13" s="163">
        <v>8</v>
      </c>
      <c r="D13" s="198" t="str">
        <f>IF(A13="","",INDEX(Nimet!$B$6:$B$244,A13))</f>
        <v>Christoffer Lantto</v>
      </c>
      <c r="E13" s="40" t="str">
        <f>IF(A13="","",INDEX(Nimet!$C$6:$C$244,A13))</f>
        <v>BTK Norrs</v>
      </c>
      <c r="F13" s="17"/>
      <c r="G13" s="17"/>
      <c r="H13" s="28"/>
      <c r="I13" s="24"/>
      <c r="J13" s="18"/>
      <c r="K13" s="19"/>
    </row>
    <row r="14" spans="1:11" ht="15" customHeight="1" thickBot="1">
      <c r="A14" s="57"/>
      <c r="B14" s="58"/>
      <c r="C14" s="58"/>
      <c r="D14" s="59"/>
      <c r="E14" s="59"/>
      <c r="F14" s="17"/>
      <c r="G14" s="17"/>
      <c r="H14" s="28"/>
      <c r="I14" s="171"/>
      <c r="J14" s="18"/>
      <c r="K14" s="19"/>
    </row>
    <row r="15" spans="1:11" ht="15" customHeight="1">
      <c r="A15" s="56">
        <v>30</v>
      </c>
      <c r="B15" s="15">
        <v>83</v>
      </c>
      <c r="C15" s="160">
        <v>9</v>
      </c>
      <c r="D15" s="176" t="str">
        <f>IF(A15="","",INDEX(Nimet!$B$6:$B$244,A15))</f>
        <v>Pertti Hella</v>
      </c>
      <c r="E15" s="34" t="str">
        <f>IF(A15="","",INDEX(Nimet!$C$6:$C$244,A15))</f>
        <v>KuPTS</v>
      </c>
      <c r="F15" s="24"/>
      <c r="G15" s="17"/>
      <c r="H15" s="28"/>
      <c r="I15" s="28"/>
      <c r="J15" s="18"/>
      <c r="K15" s="19"/>
    </row>
    <row r="16" spans="1:11" ht="1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/>
      <c r="H16" s="28"/>
      <c r="I16" s="28"/>
      <c r="J16" s="18"/>
      <c r="K16" s="19"/>
    </row>
    <row r="17" spans="1:11" ht="15" customHeight="1">
      <c r="A17" s="56">
        <v>56</v>
      </c>
      <c r="B17" s="25" t="s">
        <v>212</v>
      </c>
      <c r="C17" s="162">
        <v>11</v>
      </c>
      <c r="D17" s="254" t="str">
        <f>IF(A17="","",INDEX(Nimet!$B$6:$B$244,A17))</f>
        <v>Veikko Koskinen</v>
      </c>
      <c r="E17" s="37" t="str">
        <f>IF(A17="","",INDEX(Nimet!$C$6:$C$244,A17))</f>
        <v>HaTe</v>
      </c>
      <c r="F17" s="27"/>
      <c r="G17" s="168"/>
      <c r="H17" s="28"/>
      <c r="I17" s="28"/>
      <c r="J17" s="18"/>
      <c r="K17" s="19"/>
    </row>
    <row r="18" spans="1:11" ht="15" customHeight="1" thickBot="1">
      <c r="A18" s="56">
        <v>8</v>
      </c>
      <c r="B18" s="30" t="s">
        <v>214</v>
      </c>
      <c r="C18" s="163">
        <v>12</v>
      </c>
      <c r="D18" s="197" t="str">
        <f>IF(A18="","",INDEX(Nimet!$B$6:$B$244,A18))</f>
        <v>Marko Leskinen</v>
      </c>
      <c r="E18" s="40" t="str">
        <f>IF(A18="","",INDEX(Nimet!$C$6:$C$244,A18))</f>
        <v>Kalix BTK</v>
      </c>
      <c r="F18" s="17"/>
      <c r="G18" s="28"/>
      <c r="H18" s="33"/>
      <c r="I18" s="28"/>
      <c r="J18" s="18"/>
      <c r="K18" s="19"/>
    </row>
    <row r="19" spans="1:11" ht="15" customHeight="1">
      <c r="A19" s="56">
        <v>43</v>
      </c>
      <c r="B19" s="15" t="s">
        <v>212</v>
      </c>
      <c r="C19" s="160">
        <v>13</v>
      </c>
      <c r="D19" s="174" t="str">
        <f>IF(A19="","",INDEX(Nimet!$B$6:$B$244,A19))</f>
        <v>Tauno Kara</v>
      </c>
      <c r="E19" s="34" t="str">
        <f>IF(A19="","",INDEX(Nimet!$C$6:$C$244,A19))</f>
        <v>JysRy</v>
      </c>
      <c r="F19" s="159"/>
      <c r="G19" s="28"/>
      <c r="H19" s="170"/>
      <c r="I19" s="28"/>
      <c r="J19" s="18"/>
      <c r="K19" s="19"/>
    </row>
    <row r="20" spans="1:11" ht="15" customHeight="1" thickBot="1">
      <c r="A20" s="56"/>
      <c r="B20" s="20"/>
      <c r="C20" s="161">
        <v>14</v>
      </c>
      <c r="D20" s="21">
        <f>IF(A20="","",INDEX(Nimet!$B$6:$B$244,A20))</f>
      </c>
      <c r="E20" s="22">
        <f>IF(A20="","",INDEX(Nimet!$C$6:$C$244,A20))</f>
      </c>
      <c r="F20" s="168"/>
      <c r="G20" s="33"/>
      <c r="H20" s="29"/>
      <c r="I20" s="28"/>
      <c r="J20" s="18"/>
      <c r="K20" s="19"/>
    </row>
    <row r="21" spans="1:13" ht="1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169"/>
      <c r="H21" s="29"/>
      <c r="I21" s="28"/>
      <c r="J21" s="18"/>
      <c r="K21" s="19"/>
      <c r="M21" s="258"/>
    </row>
    <row r="22" spans="1:11" ht="15" customHeight="1" thickBot="1">
      <c r="A22" s="56">
        <v>12</v>
      </c>
      <c r="B22" s="30">
        <v>45</v>
      </c>
      <c r="C22" s="163">
        <v>16</v>
      </c>
      <c r="D22" s="197" t="str">
        <f>IF(A22="","",INDEX(Nimet!$B$6:$B$244,A22))</f>
        <v>Janne Annunen</v>
      </c>
      <c r="E22" s="40" t="str">
        <f>IF(A22="","",INDEX(Nimet!$C$6:$C$244,A22))</f>
        <v>OPT-86</v>
      </c>
      <c r="F22" s="17"/>
      <c r="G22" s="17"/>
      <c r="H22" s="29"/>
      <c r="I22" s="24"/>
      <c r="J22" s="63"/>
      <c r="K22" s="19"/>
    </row>
    <row r="23" spans="1:11" ht="15" customHeight="1" thickBot="1">
      <c r="A23" s="57"/>
      <c r="B23" s="64"/>
      <c r="C23" s="64"/>
      <c r="D23" s="64"/>
      <c r="E23" s="64"/>
      <c r="F23" s="65"/>
      <c r="G23" s="17"/>
      <c r="H23" s="29"/>
      <c r="I23" s="168"/>
      <c r="J23" s="18"/>
      <c r="K23" s="19"/>
    </row>
    <row r="24" spans="1:11" ht="15" customHeight="1">
      <c r="A24" s="56">
        <v>39</v>
      </c>
      <c r="B24" s="15">
        <v>43</v>
      </c>
      <c r="C24" s="160">
        <v>17</v>
      </c>
      <c r="D24" s="176" t="str">
        <f>IF(A24="","",INDEX(Nimet!$B$6:$B$244,A24))</f>
        <v>Esa Kallio</v>
      </c>
      <c r="E24" s="34" t="str">
        <f>IF(A24="","",INDEX(Nimet!$C$6:$C$244,A24))</f>
        <v>KoKu</v>
      </c>
      <c r="F24" s="17"/>
      <c r="G24" s="17"/>
      <c r="H24" s="17"/>
      <c r="I24" s="28"/>
      <c r="J24" s="18"/>
      <c r="K24" s="19"/>
    </row>
    <row r="25" spans="1:11" ht="1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/>
      <c r="H25" s="17"/>
      <c r="I25" s="28"/>
      <c r="J25" s="18"/>
      <c r="K25" s="19"/>
    </row>
    <row r="26" spans="1:11" ht="15" customHeight="1">
      <c r="A26" s="56">
        <v>55</v>
      </c>
      <c r="B26" s="25" t="s">
        <v>212</v>
      </c>
      <c r="C26" s="162">
        <v>19</v>
      </c>
      <c r="D26" s="199" t="str">
        <f>IF(A26="","",INDEX(Nimet!$B$6:$B$244,A26))</f>
        <v>Esa Kettunen</v>
      </c>
      <c r="E26" s="37" t="str">
        <f>IF(A26="","",INDEX(Nimet!$C$6:$C$244,A26))</f>
        <v>OPT-86</v>
      </c>
      <c r="F26" s="27"/>
      <c r="G26" s="168"/>
      <c r="H26" s="29"/>
      <c r="I26" s="28"/>
      <c r="J26" s="18"/>
      <c r="K26" s="19"/>
    </row>
    <row r="27" spans="1:11" ht="15" customHeight="1" thickBot="1">
      <c r="A27" s="56">
        <v>36</v>
      </c>
      <c r="B27" s="30" t="s">
        <v>214</v>
      </c>
      <c r="C27" s="163">
        <v>20</v>
      </c>
      <c r="D27" s="198" t="str">
        <f>IF(A27="","",INDEX(Nimet!$B$6:$B$244,A27))</f>
        <v>Pertti Rissanen</v>
      </c>
      <c r="E27" s="40" t="str">
        <f>IF(A27="","",INDEX(Nimet!$C$6:$C$244,A27))</f>
        <v>KuPTS</v>
      </c>
      <c r="F27" s="17"/>
      <c r="G27" s="28"/>
      <c r="H27" s="24"/>
      <c r="I27" s="28"/>
      <c r="J27" s="18"/>
      <c r="K27" s="19"/>
    </row>
    <row r="28" spans="1:11" ht="15" customHeight="1">
      <c r="A28" s="56">
        <v>28</v>
      </c>
      <c r="B28" s="15" t="s">
        <v>212</v>
      </c>
      <c r="C28" s="160">
        <v>21</v>
      </c>
      <c r="D28" s="172" t="str">
        <f>IF(A28="","",INDEX(Nimet!$B$6:$B$244,A28))</f>
        <v>Ari Suikkanen</v>
      </c>
      <c r="E28" s="34" t="str">
        <f>IF(A28="","",INDEX(Nimet!$C$6:$C$244,A28))</f>
        <v>KePTS</v>
      </c>
      <c r="F28" s="17"/>
      <c r="G28" s="28"/>
      <c r="H28" s="168"/>
      <c r="I28" s="28"/>
      <c r="J28" s="18"/>
      <c r="K28" s="19"/>
    </row>
    <row r="29" spans="1:11" ht="15" customHeight="1" thickBot="1">
      <c r="A29" s="56">
        <v>54</v>
      </c>
      <c r="B29" s="20" t="s">
        <v>123</v>
      </c>
      <c r="C29" s="161">
        <v>22</v>
      </c>
      <c r="D29" s="206" t="str">
        <f>IF(A29="","",INDEX(Nimet!$B$6:$B$244,A29))</f>
        <v>Kristian Palomaa</v>
      </c>
      <c r="E29" s="22" t="str">
        <f>IF(A29="","",INDEX(Nimet!$C$6:$C$244,A29))</f>
        <v>OPT-86</v>
      </c>
      <c r="F29" s="23"/>
      <c r="G29" s="33"/>
      <c r="H29" s="28"/>
      <c r="I29" s="28"/>
      <c r="J29" s="18"/>
      <c r="K29" s="19"/>
    </row>
    <row r="30" spans="1:11" ht="15" customHeight="1">
      <c r="A30" s="56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27"/>
      <c r="G30" s="169"/>
      <c r="H30" s="28"/>
      <c r="I30" s="28"/>
      <c r="J30" s="18"/>
      <c r="K30" s="19"/>
    </row>
    <row r="31" spans="1:11" ht="15" customHeight="1" thickBot="1">
      <c r="A31" s="56">
        <v>18</v>
      </c>
      <c r="B31" s="30">
        <v>61</v>
      </c>
      <c r="C31" s="163">
        <v>24</v>
      </c>
      <c r="D31" s="198" t="str">
        <f>IF(A31="","",INDEX(Nimet!$B$6:$B$244,A31))</f>
        <v>Markus Perkkiö</v>
      </c>
      <c r="E31" s="40" t="str">
        <f>IF(A31="","",INDEX(Nimet!$C$6:$C$244,A31))</f>
        <v>OPT-86</v>
      </c>
      <c r="F31" s="17"/>
      <c r="G31" s="17"/>
      <c r="H31" s="28"/>
      <c r="I31" s="33"/>
      <c r="J31" s="18"/>
      <c r="K31" s="19"/>
    </row>
    <row r="32" spans="1:11" ht="15" customHeight="1" thickBot="1">
      <c r="A32" s="57"/>
      <c r="B32" s="11"/>
      <c r="C32" s="11"/>
      <c r="D32" s="59"/>
      <c r="E32" s="59"/>
      <c r="F32" s="17"/>
      <c r="G32" s="17"/>
      <c r="H32" s="28"/>
      <c r="I32" s="170"/>
      <c r="J32" s="18"/>
      <c r="K32" s="19"/>
    </row>
    <row r="33" spans="1:11" ht="15" customHeight="1">
      <c r="A33" s="56">
        <v>22</v>
      </c>
      <c r="B33" s="15">
        <v>85</v>
      </c>
      <c r="C33" s="160">
        <v>25</v>
      </c>
      <c r="D33" s="176" t="str">
        <f>IF(A33="","",INDEX(Nimet!$B$6:$B$244,A33))</f>
        <v>Jani Anttila</v>
      </c>
      <c r="E33" s="34" t="str">
        <f>IF(A33="","",INDEX(Nimet!$C$6:$C$244,A33))</f>
        <v>OPT-86</v>
      </c>
      <c r="F33" s="17"/>
      <c r="G33" s="17"/>
      <c r="H33" s="28"/>
      <c r="I33" s="29"/>
      <c r="J33" s="18"/>
      <c r="K33" s="19"/>
    </row>
    <row r="34" spans="1:11" ht="1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/>
      <c r="H34" s="28"/>
      <c r="I34" s="29"/>
      <c r="J34" s="18"/>
      <c r="K34" s="19"/>
    </row>
    <row r="35" spans="1:11" ht="15" customHeight="1">
      <c r="A35" s="56">
        <v>23</v>
      </c>
      <c r="B35" s="25" t="s">
        <v>212</v>
      </c>
      <c r="C35" s="162">
        <v>27</v>
      </c>
      <c r="D35" s="228" t="str">
        <f>IF(A35="","",INDEX(Nimet!$B$6:$B$244,A35))</f>
        <v>Eino Määttä</v>
      </c>
      <c r="E35" s="37" t="str">
        <f>IF(A35="","",INDEX(Nimet!$C$6:$C$244,A35))</f>
        <v>OPT-86</v>
      </c>
      <c r="F35" s="27"/>
      <c r="G35" s="168"/>
      <c r="H35" s="28"/>
      <c r="I35" s="29"/>
      <c r="J35" s="18"/>
      <c r="K35" s="19"/>
    </row>
    <row r="36" spans="1:11" ht="15" customHeight="1" thickBot="1">
      <c r="A36" s="56">
        <v>33</v>
      </c>
      <c r="B36" s="30" t="s">
        <v>214</v>
      </c>
      <c r="C36" s="163">
        <v>28</v>
      </c>
      <c r="D36" s="198" t="str">
        <f>IF(A36="","",INDEX(Nimet!$B$6:$B$244,A36))</f>
        <v>Akeem Adewole</v>
      </c>
      <c r="E36" s="40" t="str">
        <f>IF(A36="","",INDEX(Nimet!$C$6:$C$244,A36))</f>
        <v>KuPTS</v>
      </c>
      <c r="F36" s="17"/>
      <c r="G36" s="28"/>
      <c r="H36" s="33"/>
      <c r="I36" s="29"/>
      <c r="J36" s="18"/>
      <c r="K36" s="19"/>
    </row>
    <row r="37" spans="1:11" ht="15" customHeight="1">
      <c r="A37" s="56">
        <v>58</v>
      </c>
      <c r="B37" s="15" t="s">
        <v>212</v>
      </c>
      <c r="C37" s="160">
        <v>29</v>
      </c>
      <c r="D37" s="174" t="str">
        <f>IF(A37="","",INDEX(Nimet!$B$6:$B$244,A37))</f>
        <v>Hannu Vuoste</v>
      </c>
      <c r="E37" s="34" t="str">
        <f>IF(A37="","",INDEX(Nimet!$C$6:$C$244,A37))</f>
        <v>OPT-86</v>
      </c>
      <c r="F37" s="159"/>
      <c r="G37" s="28"/>
      <c r="H37" s="170"/>
      <c r="I37" s="29"/>
      <c r="J37" s="18"/>
      <c r="K37" s="19"/>
    </row>
    <row r="38" spans="1:11" ht="15" customHeight="1" thickBot="1">
      <c r="A38" s="56"/>
      <c r="B38" s="20"/>
      <c r="C38" s="161">
        <v>30</v>
      </c>
      <c r="D38" s="21">
        <f>IF(A38="","",INDEX(Nimet!$B$6:$B$244,A38))</f>
      </c>
      <c r="E38" s="22">
        <f>IF(A38="","",INDEX(Nimet!$C$6:$C$244,A38))</f>
      </c>
      <c r="F38" s="168"/>
      <c r="G38" s="33"/>
      <c r="H38" s="29"/>
      <c r="I38" s="29"/>
      <c r="J38" s="18"/>
      <c r="K38" s="19"/>
    </row>
    <row r="39" spans="1:11" ht="1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27"/>
      <c r="G39" s="169"/>
      <c r="H39" s="29"/>
      <c r="I39" s="29"/>
      <c r="J39" s="18"/>
      <c r="K39" s="19"/>
    </row>
    <row r="40" spans="1:11" ht="15" customHeight="1" thickBot="1">
      <c r="A40" s="56">
        <v>20</v>
      </c>
      <c r="B40" s="30">
        <v>36</v>
      </c>
      <c r="C40" s="163">
        <v>32</v>
      </c>
      <c r="D40" s="197" t="str">
        <f>IF(A40="","",INDEX(Nimet!$B$6:$B$244,A40))</f>
        <v>Teemu Oinas</v>
      </c>
      <c r="E40" s="40" t="str">
        <f>IF(A40="","",INDEX(Nimet!$C$6:$C$244,A40))</f>
        <v>OPT-86</v>
      </c>
      <c r="F40" s="170"/>
      <c r="G40" s="67"/>
      <c r="H40" s="67"/>
      <c r="I40" s="67"/>
      <c r="J40" s="18"/>
      <c r="K40" s="19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3" ht="19.5" customHeight="1">
      <c r="D43" s="309" t="s">
        <v>93</v>
      </c>
    </row>
    <row r="44" spans="1:11" s="255" customFormat="1" ht="24.75" customHeight="1">
      <c r="A44" s="302"/>
      <c r="B44" s="298"/>
      <c r="C44" s="299">
        <v>1</v>
      </c>
      <c r="D44" s="261">
        <f>IF(A44="","",INDEX(Nimet!$B$6:$B$244,A44))</f>
      </c>
      <c r="E44" s="261">
        <f>IF(A44="","",INDEX(Nimet!$C$6:$C$244,A44))</f>
      </c>
      <c r="F44" s="295"/>
      <c r="G44" s="295"/>
      <c r="H44" s="295"/>
      <c r="I44" s="284"/>
      <c r="J44" s="195"/>
      <c r="K44" s="296"/>
    </row>
    <row r="45" spans="1:11" s="255" customFormat="1" ht="24.75" customHeight="1">
      <c r="A45" s="302"/>
      <c r="B45" s="298"/>
      <c r="C45" s="299">
        <v>2</v>
      </c>
      <c r="D45" s="262">
        <f>IF(A45="","",INDEX(Nimet!$B$6:$B$244,A45))</f>
      </c>
      <c r="E45" s="261">
        <f>IF(A45="","",INDEX(Nimet!$C$6:$C$244,A45))</f>
      </c>
      <c r="F45" s="297"/>
      <c r="G45" s="295"/>
      <c r="H45" s="295"/>
      <c r="I45" s="284"/>
      <c r="J45" s="195"/>
      <c r="K45" s="296"/>
    </row>
    <row r="46" spans="1:11" s="255" customFormat="1" ht="24.75" customHeight="1">
      <c r="A46" s="302"/>
      <c r="B46" s="298"/>
      <c r="C46" s="299">
        <v>3</v>
      </c>
      <c r="D46" s="261">
        <f>IF(A46="","",INDEX(Nimet!$B$6:$B$244,A46))</f>
      </c>
      <c r="E46" s="261">
        <f>IF(A46="","",INDEX(Nimet!$C$6:$C$244,A46))</f>
      </c>
      <c r="F46" s="295"/>
      <c r="G46" s="297"/>
      <c r="H46" s="295"/>
      <c r="I46" s="284"/>
      <c r="J46" s="195"/>
      <c r="K46" s="296"/>
    </row>
    <row r="47" spans="1:11" s="255" customFormat="1" ht="24.75" customHeight="1">
      <c r="A47" s="302"/>
      <c r="B47" s="298"/>
      <c r="C47" s="299">
        <v>3</v>
      </c>
      <c r="D47" s="261">
        <f>IF(A47="","",INDEX(Nimet!$B$6:$B$244,A47))</f>
      </c>
      <c r="E47" s="261">
        <f>IF(A47="","",INDEX(Nimet!$C$6:$C$244,A47))</f>
      </c>
      <c r="F47" s="297"/>
      <c r="G47" s="295"/>
      <c r="H47" s="295"/>
      <c r="I47" s="284"/>
      <c r="J47" s="195"/>
      <c r="K47" s="296"/>
    </row>
    <row r="50" spans="1:11" ht="24.75" customHeight="1">
      <c r="A50" s="300"/>
      <c r="B50" s="298"/>
      <c r="C50" s="299"/>
      <c r="D50" s="261"/>
      <c r="E50" s="261"/>
      <c r="F50" s="29"/>
      <c r="G50" s="29"/>
      <c r="H50" s="29"/>
      <c r="I50" s="17"/>
      <c r="J50" s="195"/>
      <c r="K50" s="19"/>
    </row>
    <row r="51" spans="1:11" ht="24.75" customHeight="1">
      <c r="A51" s="300"/>
      <c r="B51" s="298"/>
      <c r="C51" s="299"/>
      <c r="D51" s="262"/>
      <c r="E51" s="261"/>
      <c r="F51" s="170"/>
      <c r="G51" s="29"/>
      <c r="H51" s="29"/>
      <c r="I51" s="17"/>
      <c r="J51" s="18"/>
      <c r="K51" s="19"/>
    </row>
    <row r="52" spans="1:11" ht="24.75" customHeight="1">
      <c r="A52" s="300"/>
      <c r="B52" s="298"/>
      <c r="C52" s="299"/>
      <c r="D52" s="261"/>
      <c r="E52" s="261"/>
      <c r="F52" s="29"/>
      <c r="G52" s="170"/>
      <c r="H52" s="29"/>
      <c r="I52" s="17"/>
      <c r="J52" s="18"/>
      <c r="K52" s="19"/>
    </row>
    <row r="53" spans="1:11" ht="24.75" customHeight="1">
      <c r="A53" s="300"/>
      <c r="B53" s="298"/>
      <c r="C53" s="299"/>
      <c r="D53" s="261"/>
      <c r="E53" s="261"/>
      <c r="F53" s="170"/>
      <c r="G53" s="29"/>
      <c r="H53" s="29"/>
      <c r="I53" s="17"/>
      <c r="J53" s="18"/>
      <c r="K53" s="19"/>
    </row>
    <row r="54" ht="19.5" customHeight="1">
      <c r="E54" s="255"/>
    </row>
  </sheetData>
  <sheetProtection/>
  <mergeCells count="3">
    <mergeCell ref="E2:F2"/>
    <mergeCell ref="E3:F3"/>
    <mergeCell ref="E4:F4"/>
  </mergeCells>
  <printOptions/>
  <pageMargins left="0.5905511811023623" right="0.1968503937007874" top="1.09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showGridLines="0" zoomScale="75" zoomScaleNormal="75" zoomScalePageLayoutView="0" workbookViewId="0" topLeftCell="A1">
      <selection activeCell="I5" sqref="I5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2" spans="2:9" ht="18" customHeight="1">
      <c r="B2" s="4"/>
      <c r="C2" s="4"/>
      <c r="D2" s="5" t="s">
        <v>0</v>
      </c>
      <c r="E2" s="385" t="str">
        <f>IF(Nimet!C1="","",Nimet!C1)</f>
        <v>Acon GP</v>
      </c>
      <c r="F2" s="372"/>
      <c r="G2" s="4"/>
      <c r="H2" s="4"/>
      <c r="I2"/>
    </row>
    <row r="3" spans="2:10" ht="20.25" customHeight="1">
      <c r="B3" s="6"/>
      <c r="C3" s="6"/>
      <c r="D3" s="2" t="s">
        <v>1</v>
      </c>
      <c r="E3" s="385" t="s">
        <v>229</v>
      </c>
      <c r="F3" s="372"/>
      <c r="G3" s="7"/>
      <c r="H3" s="7"/>
      <c r="I3" s="8"/>
      <c r="J3" s="9"/>
    </row>
    <row r="4" spans="2:10" ht="20.25" customHeight="1">
      <c r="B4" s="6"/>
      <c r="C4" s="6"/>
      <c r="D4" s="2" t="s">
        <v>222</v>
      </c>
      <c r="E4" s="417" t="s">
        <v>232</v>
      </c>
      <c r="F4" s="418"/>
      <c r="G4" s="10"/>
      <c r="H4" s="10"/>
      <c r="I4" s="10"/>
      <c r="J4" s="9"/>
    </row>
    <row r="5" spans="2:10" ht="24.75" customHeight="1">
      <c r="B5" s="44"/>
      <c r="C5" s="44"/>
      <c r="D5" s="26"/>
      <c r="E5" s="26"/>
      <c r="F5" s="13"/>
      <c r="G5" s="13"/>
      <c r="H5" s="13"/>
      <c r="I5" s="13"/>
      <c r="J5" s="14"/>
    </row>
    <row r="6" spans="2:5" ht="19.5" customHeight="1" thickBot="1">
      <c r="B6" s="157"/>
      <c r="C6" s="157"/>
      <c r="D6" s="158"/>
      <c r="E6" s="158"/>
    </row>
    <row r="7" spans="1:11" ht="24.75" customHeight="1">
      <c r="A7" s="56">
        <v>23</v>
      </c>
      <c r="B7" s="15">
        <v>17</v>
      </c>
      <c r="C7" s="15">
        <v>1</v>
      </c>
      <c r="D7" s="176" t="str">
        <f>IF(A7="","",INDEX(Nimet!$B$6:$B$244,A7))</f>
        <v>Eino Määttä</v>
      </c>
      <c r="E7" s="34" t="str">
        <f>IF(A7="","",INDEX(Nimet!$C$6:$C$244,A7))</f>
        <v>OPT-86</v>
      </c>
      <c r="F7" s="17"/>
      <c r="G7" s="17"/>
      <c r="H7" s="17"/>
      <c r="I7" s="17"/>
      <c r="J7" s="18"/>
      <c r="K7" s="19"/>
    </row>
    <row r="8" spans="1:11" ht="24.75" customHeight="1" thickBot="1">
      <c r="A8" s="56">
        <v>32</v>
      </c>
      <c r="B8" s="20" t="s">
        <v>123</v>
      </c>
      <c r="C8" s="20">
        <v>2</v>
      </c>
      <c r="D8" s="21" t="str">
        <f>IF(A8="","",INDEX(Nimet!$B$6:$B$244,A8))</f>
        <v>Jaakko Toivanen</v>
      </c>
      <c r="E8" s="22" t="str">
        <f>IF(A8="","",INDEX(Nimet!$C$6:$C$244,A8))</f>
        <v>KuPTS</v>
      </c>
      <c r="F8" s="166"/>
      <c r="G8" s="24"/>
      <c r="H8" s="17"/>
      <c r="I8" s="17"/>
      <c r="J8" s="18"/>
      <c r="K8" s="19"/>
    </row>
    <row r="9" spans="1:11" ht="24.75" customHeight="1">
      <c r="A9" s="56">
        <v>67</v>
      </c>
      <c r="B9" s="25" t="s">
        <v>212</v>
      </c>
      <c r="C9" s="25">
        <v>3</v>
      </c>
      <c r="D9" s="196" t="str">
        <f>IF(A9="","",INDEX(Nimet!$B$6:$B$244,A9))</f>
        <v>Leif Pekkari</v>
      </c>
      <c r="E9" s="37" t="str">
        <f>IF(A9="","",INDEX(Nimet!$C$6:$C$244,A9))</f>
        <v>BTK Norrs</v>
      </c>
      <c r="F9" s="27"/>
      <c r="G9" s="166"/>
      <c r="H9" s="29"/>
      <c r="I9" s="17"/>
      <c r="J9" s="18"/>
      <c r="K9" s="19"/>
    </row>
    <row r="10" spans="1:11" ht="24.75" customHeight="1" thickBot="1">
      <c r="A10" s="56">
        <v>38</v>
      </c>
      <c r="B10" s="30" t="s">
        <v>212</v>
      </c>
      <c r="C10" s="30">
        <v>4</v>
      </c>
      <c r="D10" s="198" t="str">
        <f>IF(A10="","",INDEX(Nimet!$B$6:$B$244,A10))</f>
        <v>Bo-Erik Herrgård</v>
      </c>
      <c r="E10" s="40" t="str">
        <f>IF(A10="","",INDEX(Nimet!$C$6:$C$244,A10))</f>
        <v>KoKu</v>
      </c>
      <c r="F10" s="164"/>
      <c r="G10" s="29"/>
      <c r="H10" s="159"/>
      <c r="I10" s="17"/>
      <c r="J10" s="18"/>
      <c r="K10" s="19"/>
    </row>
    <row r="11" spans="1:11" ht="24.75" customHeight="1">
      <c r="A11" s="56">
        <v>52</v>
      </c>
      <c r="B11" s="15" t="s">
        <v>212</v>
      </c>
      <c r="C11" s="15">
        <v>5</v>
      </c>
      <c r="D11" s="174" t="str">
        <f>IF(A11="","",INDEX(Nimet!$B$6:$B$244,A11))</f>
        <v>Kullervo Haapalainen</v>
      </c>
      <c r="E11" s="34" t="str">
        <f>IF(A11="","",INDEX(Nimet!$C$6:$C$244,A11))</f>
        <v>OPT-86</v>
      </c>
      <c r="F11" s="17"/>
      <c r="G11" s="28"/>
      <c r="H11" s="164"/>
      <c r="I11" s="29"/>
      <c r="J11" s="18"/>
      <c r="K11" s="19"/>
    </row>
    <row r="12" spans="1:11" ht="24.75" customHeight="1" thickBot="1">
      <c r="A12" s="56">
        <v>56</v>
      </c>
      <c r="B12" s="20" t="s">
        <v>212</v>
      </c>
      <c r="C12" s="20">
        <v>6</v>
      </c>
      <c r="D12" s="21" t="str">
        <f>IF(A12="","",INDEX(Nimet!$B$6:$B$244,A12))</f>
        <v>Veikko Koskinen</v>
      </c>
      <c r="E12" s="22" t="str">
        <f>IF(A12="","",INDEX(Nimet!$C$6:$C$244,A12))</f>
        <v>HaTe</v>
      </c>
      <c r="F12" s="166"/>
      <c r="G12" s="33"/>
      <c r="H12" s="29"/>
      <c r="I12" s="29"/>
      <c r="J12" s="18"/>
      <c r="K12" s="19"/>
    </row>
    <row r="13" spans="1:11" ht="24.75" customHeight="1">
      <c r="A13" s="56">
        <v>42</v>
      </c>
      <c r="B13" s="25" t="s">
        <v>123</v>
      </c>
      <c r="C13" s="25">
        <v>7</v>
      </c>
      <c r="D13" s="199" t="str">
        <f>IF(A13="","",INDEX(Nimet!$B$6:$B$244,A13))</f>
        <v>Pekka Övermark</v>
      </c>
      <c r="E13" s="37" t="str">
        <f>IF(A13="","",INDEX(Nimet!$C$6:$C$244,A13))</f>
        <v>KoKu</v>
      </c>
      <c r="F13" s="27"/>
      <c r="G13" s="164"/>
      <c r="H13" s="29"/>
      <c r="I13" s="29"/>
      <c r="J13" s="18"/>
      <c r="K13" s="19"/>
    </row>
    <row r="14" spans="1:11" ht="24.75" customHeight="1" thickBot="1">
      <c r="A14" s="56">
        <v>43</v>
      </c>
      <c r="B14" s="30">
        <v>23</v>
      </c>
      <c r="C14" s="30">
        <v>8</v>
      </c>
      <c r="D14" s="197" t="str">
        <f>IF(A14="","",INDEX(Nimet!$B$6:$B$244,A14))</f>
        <v>Tauno Kara</v>
      </c>
      <c r="E14" s="40" t="str">
        <f>IF(A14="","",INDEX(Nimet!$C$6:$C$244,A14))</f>
        <v>JysRy</v>
      </c>
      <c r="F14" s="164"/>
      <c r="G14" s="29"/>
      <c r="H14" s="29"/>
      <c r="I14" s="29"/>
      <c r="J14" s="18"/>
      <c r="K14" s="19"/>
    </row>
    <row r="18" spans="1:11" s="255" customFormat="1" ht="24.75" customHeight="1">
      <c r="A18" s="294"/>
      <c r="B18" s="298"/>
      <c r="C18" s="299"/>
      <c r="D18" s="261"/>
      <c r="E18" s="261"/>
      <c r="F18" s="295"/>
      <c r="G18" s="295"/>
      <c r="H18" s="295"/>
      <c r="I18" s="284"/>
      <c r="J18" s="195"/>
      <c r="K18" s="296"/>
    </row>
    <row r="19" spans="1:11" s="255" customFormat="1" ht="24.75" customHeight="1">
      <c r="A19" s="294"/>
      <c r="B19" s="298"/>
      <c r="C19" s="299"/>
      <c r="D19" s="262"/>
      <c r="E19" s="261"/>
      <c r="F19" s="297"/>
      <c r="G19" s="295"/>
      <c r="H19" s="295"/>
      <c r="I19" s="284"/>
      <c r="J19" s="195"/>
      <c r="K19" s="296"/>
    </row>
    <row r="20" spans="1:11" s="255" customFormat="1" ht="24.75" customHeight="1">
      <c r="A20" s="294"/>
      <c r="B20" s="298"/>
      <c r="C20" s="299"/>
      <c r="D20" s="261"/>
      <c r="E20" s="261"/>
      <c r="F20" s="295"/>
      <c r="G20" s="297"/>
      <c r="H20" s="295"/>
      <c r="I20" s="284"/>
      <c r="J20" s="195"/>
      <c r="K20" s="296"/>
    </row>
    <row r="21" spans="1:11" s="255" customFormat="1" ht="24.75" customHeight="1">
      <c r="A21" s="294"/>
      <c r="B21" s="298"/>
      <c r="C21" s="299"/>
      <c r="D21" s="261"/>
      <c r="E21" s="261"/>
      <c r="F21" s="297"/>
      <c r="G21" s="295"/>
      <c r="H21" s="295"/>
      <c r="I21" s="284"/>
      <c r="J21" s="195"/>
      <c r="K21" s="296"/>
    </row>
  </sheetData>
  <sheetProtection/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0"/>
  <sheetViews>
    <sheetView showGridLines="0" tabSelected="1" zoomScale="75" zoomScaleNormal="75" zoomScalePageLayoutView="0" workbookViewId="0" topLeftCell="A1">
      <selection activeCell="G4" sqref="G4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00390625" style="19" customWidth="1"/>
    <col min="4" max="4" width="31.7109375" style="3" customWidth="1"/>
    <col min="5" max="5" width="25.00390625" style="3" customWidth="1"/>
    <col min="6" max="9" width="18.57421875" style="19" customWidth="1"/>
    <col min="10" max="16384" width="9.140625" style="3" customWidth="1"/>
  </cols>
  <sheetData>
    <row r="1" ht="21.75" customHeight="1"/>
    <row r="2" ht="21.75" customHeight="1"/>
    <row r="3" spans="2:9" ht="21.75" customHeight="1">
      <c r="B3" s="4"/>
      <c r="C3" s="4"/>
      <c r="D3" s="5" t="s">
        <v>0</v>
      </c>
      <c r="E3" s="385" t="str">
        <f>IF(Nimet!C1="","",Nimet!C1)</f>
        <v>Acon GP</v>
      </c>
      <c r="F3" s="372"/>
      <c r="G3" s="4"/>
      <c r="H3" s="4"/>
      <c r="I3"/>
    </row>
    <row r="4" spans="2:9" ht="21.75" customHeight="1">
      <c r="B4" s="4"/>
      <c r="C4" s="4"/>
      <c r="D4" s="2" t="s">
        <v>1</v>
      </c>
      <c r="E4" s="323" t="s">
        <v>233</v>
      </c>
      <c r="F4" s="356"/>
      <c r="G4" s="4"/>
      <c r="H4" s="4"/>
      <c r="I4"/>
    </row>
    <row r="5" spans="2:10" ht="21.75" customHeight="1">
      <c r="B5" s="6"/>
      <c r="C5" s="6"/>
      <c r="D5" s="2" t="s">
        <v>222</v>
      </c>
      <c r="E5" s="385" t="s">
        <v>232</v>
      </c>
      <c r="F5" s="372"/>
      <c r="G5" s="7"/>
      <c r="H5" s="7"/>
      <c r="I5" s="8"/>
      <c r="J5" s="9"/>
    </row>
    <row r="6" ht="21.75" customHeight="1"/>
    <row r="7" spans="2:10" ht="19.5" customHeight="1" thickBot="1">
      <c r="B7" s="11"/>
      <c r="C7" s="11"/>
      <c r="D7" s="12"/>
      <c r="E7" s="12"/>
      <c r="F7" s="13"/>
      <c r="G7" s="13"/>
      <c r="H7" s="13"/>
      <c r="I7" s="13"/>
      <c r="J7" s="14"/>
    </row>
    <row r="8" spans="1:11" ht="15" customHeight="1">
      <c r="A8" s="56">
        <v>60</v>
      </c>
      <c r="B8" s="15">
        <v>20</v>
      </c>
      <c r="C8" s="160">
        <v>1</v>
      </c>
      <c r="D8" s="172" t="str">
        <f>IF(A8="","",INDEX(Nimet!$B$6:$B$244,A8))</f>
        <v>Jani Jormanainen</v>
      </c>
      <c r="E8" s="34" t="str">
        <f>IF(A8="","",INDEX(Nimet!$C$6:$C$244,A8))</f>
        <v>PT-Espoo</v>
      </c>
      <c r="F8" s="159"/>
      <c r="G8" s="17"/>
      <c r="H8" s="17"/>
      <c r="I8" s="17"/>
      <c r="J8" s="18"/>
      <c r="K8" s="19"/>
    </row>
    <row r="9" spans="1:11" ht="15" customHeight="1" thickBot="1">
      <c r="A9" s="56">
        <v>61</v>
      </c>
      <c r="B9" s="20">
        <v>20</v>
      </c>
      <c r="C9" s="161">
        <v>2</v>
      </c>
      <c r="D9" s="21" t="str">
        <f>IF(A9="","",INDEX(Nimet!$B$6:$B$244,A9))</f>
        <v>Mikko Kantola</v>
      </c>
      <c r="E9" s="22" t="str">
        <f>IF(A9="","",INDEX(Nimet!$C$6:$C$244,A9))</f>
        <v>TuKa</v>
      </c>
      <c r="F9" s="168"/>
      <c r="G9" s="24"/>
      <c r="H9" s="17"/>
      <c r="I9" s="17"/>
      <c r="J9" s="18"/>
      <c r="K9" s="19"/>
    </row>
    <row r="10" spans="1:11" ht="15" customHeight="1">
      <c r="A10" s="56"/>
      <c r="B10" s="25"/>
      <c r="C10" s="162">
        <v>3</v>
      </c>
      <c r="D10" s="173">
        <f>IF(A10="","",INDEX(Nimet!$B$6:$B$244,A10))</f>
      </c>
      <c r="E10" s="37">
        <f>IF(A10="","",INDEX(Nimet!$C$6:$C$244,A10))</f>
      </c>
      <c r="F10" s="27"/>
      <c r="G10" s="168"/>
      <c r="H10" s="29"/>
      <c r="I10" s="17"/>
      <c r="J10" s="18"/>
      <c r="K10" s="19"/>
    </row>
    <row r="11" spans="1:11" ht="15" customHeight="1" thickBot="1">
      <c r="A11" s="56"/>
      <c r="B11" s="30"/>
      <c r="C11" s="163">
        <v>4</v>
      </c>
      <c r="D11" s="197">
        <f>IF(A11="","",INDEX(Nimet!$B$6:$B$244,A11))</f>
      </c>
      <c r="E11" s="40">
        <f>IF(A11="","",INDEX(Nimet!$C$6:$C$244,A11))</f>
      </c>
      <c r="F11" s="17"/>
      <c r="G11" s="28"/>
      <c r="H11" s="24"/>
      <c r="I11" s="17"/>
      <c r="J11" s="18"/>
      <c r="K11" s="19"/>
    </row>
    <row r="12" spans="1:11" ht="15" customHeight="1">
      <c r="A12" s="56"/>
      <c r="B12" s="15"/>
      <c r="C12" s="160">
        <v>5</v>
      </c>
      <c r="D12" s="172">
        <f>IF(A12="","",INDEX(Nimet!$B$6:$B$244,A12))</f>
      </c>
      <c r="E12" s="34">
        <f>IF(A12="","",INDEX(Nimet!$C$6:$C$244,A12))</f>
      </c>
      <c r="F12" s="159"/>
      <c r="G12" s="28"/>
      <c r="H12" s="168"/>
      <c r="I12" s="17"/>
      <c r="J12" s="18"/>
      <c r="K12" s="19"/>
    </row>
    <row r="13" spans="1:18" ht="15" customHeight="1" thickBot="1">
      <c r="A13" s="56"/>
      <c r="B13" s="20"/>
      <c r="C13" s="161">
        <v>6</v>
      </c>
      <c r="D13" s="206">
        <f>IF(A13="","",INDEX(Nimet!$B$6:$B$244,A13))</f>
      </c>
      <c r="E13" s="22">
        <f>IF(A13="","",INDEX(Nimet!$C$6:$C$244,A13))</f>
      </c>
      <c r="F13" s="168"/>
      <c r="G13" s="33"/>
      <c r="H13" s="28"/>
      <c r="I13" s="17"/>
      <c r="J13" s="18"/>
      <c r="K13" s="19"/>
      <c r="R13" s="255"/>
    </row>
    <row r="14" spans="1:11" ht="15" customHeight="1">
      <c r="A14" s="56">
        <v>22</v>
      </c>
      <c r="B14" s="25" t="s">
        <v>214</v>
      </c>
      <c r="C14" s="162">
        <v>7</v>
      </c>
      <c r="D14" s="175" t="str">
        <f>IF(A14="","",INDEX(Nimet!$B$6:$B$244,A14))</f>
        <v>Jani Anttila</v>
      </c>
      <c r="E14" s="37" t="str">
        <f>IF(A14="","",INDEX(Nimet!$C$6:$C$244,A14))</f>
        <v>OPT-86</v>
      </c>
      <c r="F14" s="27"/>
      <c r="G14" s="169"/>
      <c r="H14" s="28"/>
      <c r="I14" s="17"/>
      <c r="J14" s="18"/>
      <c r="K14" s="19"/>
    </row>
    <row r="15" spans="1:11" ht="15" customHeight="1" thickBot="1">
      <c r="A15" s="56">
        <v>17</v>
      </c>
      <c r="B15" s="30" t="s">
        <v>212</v>
      </c>
      <c r="C15" s="163">
        <v>8</v>
      </c>
      <c r="D15" s="198" t="str">
        <f>IF(A15="","",INDEX(Nimet!$B$6:$B$244,A15))</f>
        <v>Juha Ranta</v>
      </c>
      <c r="E15" s="40" t="str">
        <f>IF(A15="","",INDEX(Nimet!$C$6:$C$244,A15))</f>
        <v>OPT-86</v>
      </c>
      <c r="F15" s="17"/>
      <c r="G15" s="17"/>
      <c r="H15" s="28"/>
      <c r="I15" s="24"/>
      <c r="J15" s="18"/>
      <c r="K15" s="19"/>
    </row>
    <row r="16" spans="1:11" ht="15" customHeight="1" thickBot="1">
      <c r="A16" s="57"/>
      <c r="B16" s="58"/>
      <c r="C16" s="58"/>
      <c r="D16" s="59"/>
      <c r="E16" s="59"/>
      <c r="F16" s="17"/>
      <c r="G16" s="17"/>
      <c r="H16" s="28"/>
      <c r="I16" s="171"/>
      <c r="J16" s="18"/>
      <c r="K16" s="19"/>
    </row>
    <row r="17" spans="1:11" ht="15" customHeight="1">
      <c r="A17" s="56">
        <v>18</v>
      </c>
      <c r="B17" s="15">
        <v>97</v>
      </c>
      <c r="C17" s="160">
        <v>9</v>
      </c>
      <c r="D17" s="176" t="str">
        <f>IF(A17="","",INDEX(Nimet!$B$6:$B$244,A17))</f>
        <v>Markus Perkkiö</v>
      </c>
      <c r="E17" s="34" t="str">
        <f>IF(A17="","",INDEX(Nimet!$C$6:$C$244,A17))</f>
        <v>OPT-86</v>
      </c>
      <c r="F17" s="24"/>
      <c r="G17" s="17"/>
      <c r="H17" s="28"/>
      <c r="I17" s="28"/>
      <c r="J17" s="18"/>
      <c r="K17" s="19"/>
    </row>
    <row r="18" spans="1:11" ht="15" customHeight="1" thickBot="1">
      <c r="A18" s="56">
        <v>20</v>
      </c>
      <c r="B18" s="20">
        <v>97</v>
      </c>
      <c r="C18" s="161">
        <v>10</v>
      </c>
      <c r="D18" s="21" t="str">
        <f>IF(A18="","",INDEX(Nimet!$B$6:$B$244,A18))</f>
        <v>Teemu Oinas</v>
      </c>
      <c r="E18" s="22" t="str">
        <f>IF(A18="","",INDEX(Nimet!$C$6:$C$244,A18))</f>
        <v>OPT-86</v>
      </c>
      <c r="F18" s="168"/>
      <c r="G18" s="24"/>
      <c r="H18" s="28"/>
      <c r="I18" s="28"/>
      <c r="J18" s="18"/>
      <c r="K18" s="19"/>
    </row>
    <row r="19" spans="1:11" ht="15" customHeight="1">
      <c r="A19" s="56">
        <v>54</v>
      </c>
      <c r="B19" s="25" t="s">
        <v>123</v>
      </c>
      <c r="C19" s="162">
        <v>11</v>
      </c>
      <c r="D19" s="254" t="str">
        <f>IF(A19="","",INDEX(Nimet!$B$6:$B$244,A19))</f>
        <v>Kristian Palomaa</v>
      </c>
      <c r="E19" s="37" t="str">
        <f>IF(A19="","",INDEX(Nimet!$C$6:$C$244,A19))</f>
        <v>OPT-86</v>
      </c>
      <c r="F19" s="27"/>
      <c r="G19" s="168"/>
      <c r="H19" s="28"/>
      <c r="I19" s="28"/>
      <c r="J19" s="18"/>
      <c r="K19" s="19"/>
    </row>
    <row r="20" spans="1:11" ht="15" customHeight="1" thickBot="1">
      <c r="A20" s="56">
        <v>53</v>
      </c>
      <c r="B20" s="30" t="s">
        <v>123</v>
      </c>
      <c r="C20" s="163">
        <v>12</v>
      </c>
      <c r="D20" s="197" t="str">
        <f>IF(A20="","",INDEX(Nimet!$B$6:$B$244,A20))</f>
        <v>Janne Röpelinen</v>
      </c>
      <c r="E20" s="40" t="str">
        <f>IF(A20="","",INDEX(Nimet!$C$6:$C$244,A20))</f>
        <v>OPT-86</v>
      </c>
      <c r="F20" s="17"/>
      <c r="G20" s="28"/>
      <c r="H20" s="33"/>
      <c r="I20" s="28"/>
      <c r="J20" s="18"/>
      <c r="K20" s="19"/>
    </row>
    <row r="21" spans="1:11" ht="15" customHeight="1">
      <c r="A21" s="56"/>
      <c r="B21" s="15"/>
      <c r="C21" s="160">
        <v>13</v>
      </c>
      <c r="D21" s="174">
        <f>IF(A21="","",INDEX(Nimet!$B$6:$B$244,A21))</f>
      </c>
      <c r="E21" s="34">
        <f>IF(A21="","",INDEX(Nimet!$C$6:$C$244,A21))</f>
      </c>
      <c r="F21" s="159"/>
      <c r="G21" s="28"/>
      <c r="H21" s="170"/>
      <c r="I21" s="28"/>
      <c r="J21" s="18"/>
      <c r="K21" s="19"/>
    </row>
    <row r="22" spans="1:11" ht="15" customHeight="1" thickBot="1">
      <c r="A22" s="56"/>
      <c r="B22" s="20"/>
      <c r="C22" s="161">
        <v>14</v>
      </c>
      <c r="D22" s="21">
        <f>IF(A22="","",INDEX(Nimet!$B$6:$B$244,A22))</f>
      </c>
      <c r="E22" s="22">
        <f>IF(A22="","",INDEX(Nimet!$C$6:$C$244,A22))</f>
      </c>
      <c r="F22" s="168"/>
      <c r="G22" s="33"/>
      <c r="H22" s="29"/>
      <c r="I22" s="28"/>
      <c r="J22" s="18"/>
      <c r="K22" s="19"/>
    </row>
    <row r="23" spans="1:13" ht="15" customHeight="1">
      <c r="A23" s="56">
        <v>30</v>
      </c>
      <c r="B23" s="25">
        <v>89</v>
      </c>
      <c r="C23" s="162">
        <v>15</v>
      </c>
      <c r="D23" s="175" t="str">
        <f>IF(A23="","",INDEX(Nimet!$B$6:$B$244,A23))</f>
        <v>Pertti Hella</v>
      </c>
      <c r="E23" s="37" t="str">
        <f>IF(A23="","",INDEX(Nimet!$C$6:$C$244,A23))</f>
        <v>KuPTS</v>
      </c>
      <c r="F23" s="27"/>
      <c r="G23" s="169"/>
      <c r="H23" s="29"/>
      <c r="I23" s="28"/>
      <c r="J23" s="18"/>
      <c r="K23" s="19"/>
      <c r="M23" s="258"/>
    </row>
    <row r="24" spans="1:11" ht="15" customHeight="1" thickBot="1">
      <c r="A24" s="56">
        <v>34</v>
      </c>
      <c r="B24" s="30">
        <v>89</v>
      </c>
      <c r="C24" s="163">
        <v>16</v>
      </c>
      <c r="D24" s="197" t="str">
        <f>IF(A24="","",INDEX(Nimet!$B$6:$B$244,A24))</f>
        <v>Esa Miettinen</v>
      </c>
      <c r="E24" s="40" t="str">
        <f>IF(A24="","",INDEX(Nimet!$C$6:$C$244,A24))</f>
        <v>KuPTS</v>
      </c>
      <c r="F24" s="17"/>
      <c r="G24" s="17"/>
      <c r="H24" s="29"/>
      <c r="I24" s="24"/>
      <c r="J24" s="63"/>
      <c r="K24" s="19"/>
    </row>
    <row r="25" spans="1:11" ht="15" customHeight="1" thickBot="1">
      <c r="A25" s="57"/>
      <c r="B25" s="64"/>
      <c r="C25" s="64"/>
      <c r="D25" s="64"/>
      <c r="E25" s="64"/>
      <c r="F25" s="65"/>
      <c r="G25" s="17"/>
      <c r="H25" s="29"/>
      <c r="I25" s="168"/>
      <c r="J25" s="18"/>
      <c r="K25" s="19"/>
    </row>
    <row r="26" spans="1:11" ht="15" customHeight="1">
      <c r="A26" s="56">
        <v>14</v>
      </c>
      <c r="B26" s="15">
        <v>67</v>
      </c>
      <c r="C26" s="160">
        <v>17</v>
      </c>
      <c r="D26" s="176" t="str">
        <f>IF(A26="","",INDEX(Nimet!$B$6:$B$244,A26))</f>
        <v>Tuomas Perkkiö</v>
      </c>
      <c r="E26" s="34" t="str">
        <f>IF(A26="","",INDEX(Nimet!$C$6:$C$244,A26))</f>
        <v>OPT-86</v>
      </c>
      <c r="F26" s="17"/>
      <c r="G26" s="17"/>
      <c r="H26" s="17"/>
      <c r="I26" s="28"/>
      <c r="J26" s="18"/>
      <c r="K26" s="19"/>
    </row>
    <row r="27" spans="1:11" ht="15" customHeight="1" thickBot="1">
      <c r="A27" s="56">
        <v>39</v>
      </c>
      <c r="B27" s="20">
        <v>67</v>
      </c>
      <c r="C27" s="161">
        <v>18</v>
      </c>
      <c r="D27" s="21" t="str">
        <f>IF(A27="","",INDEX(Nimet!$B$6:$B$244,A27))</f>
        <v>Esa Kallio</v>
      </c>
      <c r="E27" s="22" t="str">
        <f>IF(A27="","",INDEX(Nimet!$C$6:$C$244,A27))</f>
        <v>KoKu</v>
      </c>
      <c r="F27" s="23"/>
      <c r="G27" s="24"/>
      <c r="H27" s="17"/>
      <c r="I27" s="28"/>
      <c r="J27" s="18"/>
      <c r="K27" s="19"/>
    </row>
    <row r="28" spans="1:11" ht="15" customHeight="1">
      <c r="A28" s="56"/>
      <c r="B28" s="25"/>
      <c r="C28" s="162">
        <v>19</v>
      </c>
      <c r="D28" s="199">
        <f>IF(A28="","",INDEX(Nimet!$B$6:$B$244,A28))</f>
      </c>
      <c r="E28" s="37">
        <f>IF(A28="","",INDEX(Nimet!$C$6:$C$244,A28))</f>
      </c>
      <c r="F28" s="27"/>
      <c r="G28" s="168"/>
      <c r="H28" s="29"/>
      <c r="I28" s="28"/>
      <c r="J28" s="18"/>
      <c r="K28" s="19"/>
    </row>
    <row r="29" spans="1:11" ht="15" customHeight="1" thickBot="1">
      <c r="A29" s="56"/>
      <c r="B29" s="30"/>
      <c r="C29" s="163">
        <v>20</v>
      </c>
      <c r="D29" s="198">
        <f>IF(A29="","",INDEX(Nimet!$B$6:$B$244,A29))</f>
      </c>
      <c r="E29" s="40">
        <f>IF(A29="","",INDEX(Nimet!$C$6:$C$244,A29))</f>
      </c>
      <c r="F29" s="17"/>
      <c r="G29" s="28"/>
      <c r="H29" s="24"/>
      <c r="I29" s="28"/>
      <c r="J29" s="18"/>
      <c r="K29" s="19"/>
    </row>
    <row r="30" spans="1:11" ht="15" customHeight="1">
      <c r="A30" s="56">
        <v>28</v>
      </c>
      <c r="B30" s="15" t="s">
        <v>212</v>
      </c>
      <c r="C30" s="160">
        <v>21</v>
      </c>
      <c r="D30" s="172" t="str">
        <f>IF(A30="","",INDEX(Nimet!$B$6:$B$244,A30))</f>
        <v>Ari Suikkanen</v>
      </c>
      <c r="E30" s="34" t="str">
        <f>IF(A30="","",INDEX(Nimet!$C$6:$C$244,A30))</f>
        <v>KePTS</v>
      </c>
      <c r="F30" s="17"/>
      <c r="G30" s="28"/>
      <c r="H30" s="168"/>
      <c r="I30" s="28"/>
      <c r="J30" s="18"/>
      <c r="K30" s="19"/>
    </row>
    <row r="31" spans="1:11" ht="15" customHeight="1" thickBot="1">
      <c r="A31" s="56">
        <v>58</v>
      </c>
      <c r="B31" s="20" t="s">
        <v>212</v>
      </c>
      <c r="C31" s="161">
        <v>22</v>
      </c>
      <c r="D31" s="206" t="str">
        <f>IF(A31="","",INDEX(Nimet!$B$6:$B$244,A31))</f>
        <v>Hannu Vuoste</v>
      </c>
      <c r="E31" s="22" t="str">
        <f>IF(A31="","",INDEX(Nimet!$C$6:$C$244,A31))</f>
        <v>OPT-86</v>
      </c>
      <c r="F31" s="23"/>
      <c r="G31" s="33"/>
      <c r="H31" s="28"/>
      <c r="I31" s="28"/>
      <c r="J31" s="18"/>
      <c r="K31" s="19"/>
    </row>
    <row r="32" spans="1:11" ht="15" customHeight="1">
      <c r="A32" s="56">
        <v>8</v>
      </c>
      <c r="B32" s="25" t="s">
        <v>214</v>
      </c>
      <c r="C32" s="162">
        <v>23</v>
      </c>
      <c r="D32" s="228" t="str">
        <f>IF(A32="","",INDEX(Nimet!$B$6:$B$244,A32))</f>
        <v>Marko Leskinen</v>
      </c>
      <c r="E32" s="37" t="str">
        <f>IF(A32="","",INDEX(Nimet!$C$6:$C$244,A32))</f>
        <v>Kalix BTK</v>
      </c>
      <c r="F32" s="27"/>
      <c r="G32" s="169"/>
      <c r="H32" s="28"/>
      <c r="I32" s="28"/>
      <c r="J32" s="18"/>
      <c r="K32" s="19"/>
    </row>
    <row r="33" spans="1:11" ht="15" customHeight="1" thickBot="1">
      <c r="A33" s="56">
        <v>11</v>
      </c>
      <c r="B33" s="30" t="s">
        <v>213</v>
      </c>
      <c r="C33" s="163">
        <v>24</v>
      </c>
      <c r="D33" s="198" t="str">
        <f>IF(A33="","",INDEX(Nimet!$B$6:$B$244,A33))</f>
        <v>Daniel Söderlund</v>
      </c>
      <c r="E33" s="40" t="str">
        <f>IF(A33="","",INDEX(Nimet!$C$6:$C$244,A33))</f>
        <v>Kebnekaise BTK</v>
      </c>
      <c r="F33" s="17"/>
      <c r="G33" s="17"/>
      <c r="H33" s="28"/>
      <c r="I33" s="33"/>
      <c r="J33" s="18"/>
      <c r="K33" s="19"/>
    </row>
    <row r="34" spans="1:11" ht="15" customHeight="1" thickBot="1">
      <c r="A34" s="57"/>
      <c r="B34" s="11"/>
      <c r="C34" s="11"/>
      <c r="D34" s="59"/>
      <c r="E34" s="59"/>
      <c r="F34" s="17"/>
      <c r="G34" s="17"/>
      <c r="H34" s="28"/>
      <c r="I34" s="170"/>
      <c r="J34" s="18"/>
      <c r="K34" s="19"/>
    </row>
    <row r="35" spans="1:11" ht="15" customHeight="1">
      <c r="A35" s="56">
        <v>31</v>
      </c>
      <c r="B35" s="15" t="s">
        <v>212</v>
      </c>
      <c r="C35" s="160">
        <v>25</v>
      </c>
      <c r="D35" s="176" t="str">
        <f>IF(A35="","",INDEX(Nimet!$B$6:$B$244,A35))</f>
        <v>Ossi Hella</v>
      </c>
      <c r="E35" s="34" t="str">
        <f>IF(A35="","",INDEX(Nimet!$C$6:$C$244,A35))</f>
        <v>KuPTS</v>
      </c>
      <c r="F35" s="17"/>
      <c r="G35" s="17"/>
      <c r="H35" s="28"/>
      <c r="I35" s="29"/>
      <c r="J35" s="18"/>
      <c r="K35" s="19"/>
    </row>
    <row r="36" spans="1:11" ht="15" customHeight="1" thickBot="1">
      <c r="A36" s="56">
        <v>36</v>
      </c>
      <c r="B36" s="20" t="s">
        <v>214</v>
      </c>
      <c r="C36" s="161">
        <v>26</v>
      </c>
      <c r="D36" s="21" t="str">
        <f>IF(A36="","",INDEX(Nimet!$B$6:$B$244,A36))</f>
        <v>Pertti Rissanen</v>
      </c>
      <c r="E36" s="22" t="str">
        <f>IF(A36="","",INDEX(Nimet!$C$6:$C$244,A36))</f>
        <v>KuPTS</v>
      </c>
      <c r="F36" s="23"/>
      <c r="G36" s="24"/>
      <c r="H36" s="28"/>
      <c r="I36" s="29"/>
      <c r="J36" s="18"/>
      <c r="K36" s="19"/>
    </row>
    <row r="37" spans="1:11" ht="15" customHeight="1">
      <c r="A37" s="56"/>
      <c r="B37" s="25"/>
      <c r="C37" s="162">
        <v>27</v>
      </c>
      <c r="D37" s="228">
        <f>IF(A37="","",INDEX(Nimet!$B$6:$B$244,A37))</f>
      </c>
      <c r="E37" s="37">
        <f>IF(A37="","",INDEX(Nimet!$C$6:$C$244,A37))</f>
      </c>
      <c r="F37" s="27"/>
      <c r="G37" s="168"/>
      <c r="H37" s="28"/>
      <c r="I37" s="29"/>
      <c r="J37" s="18"/>
      <c r="K37" s="19"/>
    </row>
    <row r="38" spans="1:11" ht="15" customHeight="1" thickBot="1">
      <c r="A38" s="56"/>
      <c r="B38" s="30"/>
      <c r="C38" s="163">
        <v>28</v>
      </c>
      <c r="D38" s="198">
        <f>IF(A38="","",INDEX(Nimet!$B$6:$B$244,A38))</f>
      </c>
      <c r="E38" s="40">
        <f>IF(A38="","",INDEX(Nimet!$C$6:$C$244,A38))</f>
      </c>
      <c r="F38" s="17"/>
      <c r="G38" s="28"/>
      <c r="H38" s="33"/>
      <c r="I38" s="29"/>
      <c r="J38" s="18"/>
      <c r="K38" s="19"/>
    </row>
    <row r="39" spans="1:11" ht="15" customHeight="1">
      <c r="A39" s="56"/>
      <c r="B39" s="15"/>
      <c r="C39" s="160">
        <v>29</v>
      </c>
      <c r="D39" s="174">
        <f>IF(A39="","",INDEX(Nimet!$B$6:$B$244,A39))</f>
      </c>
      <c r="E39" s="34">
        <f>IF(A39="","",INDEX(Nimet!$C$6:$C$244,A39))</f>
      </c>
      <c r="F39" s="159"/>
      <c r="G39" s="28"/>
      <c r="H39" s="170"/>
      <c r="I39" s="29"/>
      <c r="J39" s="18"/>
      <c r="K39" s="19"/>
    </row>
    <row r="40" spans="1:11" ht="15" customHeight="1" thickBot="1">
      <c r="A40" s="56"/>
      <c r="B40" s="20"/>
      <c r="C40" s="161">
        <v>30</v>
      </c>
      <c r="D40" s="21">
        <f>IF(A40="","",INDEX(Nimet!$B$6:$B$244,A40))</f>
      </c>
      <c r="E40" s="22">
        <f>IF(A40="","",INDEX(Nimet!$C$6:$C$244,A40))</f>
      </c>
      <c r="F40" s="168"/>
      <c r="G40" s="33"/>
      <c r="H40" s="29"/>
      <c r="I40" s="29"/>
      <c r="J40" s="18"/>
      <c r="K40" s="19"/>
    </row>
    <row r="41" spans="1:11" ht="15" customHeight="1">
      <c r="A41" s="56">
        <v>59</v>
      </c>
      <c r="B41" s="25">
        <v>46</v>
      </c>
      <c r="C41" s="162">
        <v>31</v>
      </c>
      <c r="D41" s="175" t="str">
        <f>IF(A41="","",INDEX(Nimet!$B$6:$B$244,A41))</f>
        <v>Mika Räsänen</v>
      </c>
      <c r="E41" s="37" t="str">
        <f>IF(A41="","",INDEX(Nimet!$C$6:$C$244,A41))</f>
        <v>Westika</v>
      </c>
      <c r="F41" s="27"/>
      <c r="G41" s="169"/>
      <c r="H41" s="29"/>
      <c r="I41" s="29"/>
      <c r="J41" s="18"/>
      <c r="K41" s="19"/>
    </row>
    <row r="42" spans="1:11" ht="15" customHeight="1" thickBot="1">
      <c r="A42" s="56">
        <v>12</v>
      </c>
      <c r="B42" s="30">
        <v>46</v>
      </c>
      <c r="C42" s="163">
        <v>32</v>
      </c>
      <c r="D42" s="197" t="str">
        <f>IF(A42="","",INDEX(Nimet!$B$6:$B$244,A42))</f>
        <v>Janne Annunen</v>
      </c>
      <c r="E42" s="40" t="str">
        <f>IF(A42="","",INDEX(Nimet!$C$6:$C$244,A42))</f>
        <v>OPT-86</v>
      </c>
      <c r="F42" s="170"/>
      <c r="G42" s="67"/>
      <c r="H42" s="67"/>
      <c r="I42" s="67"/>
      <c r="J42" s="18"/>
      <c r="K42" s="19"/>
    </row>
    <row r="43" spans="2:11" ht="15" customHeight="1">
      <c r="B43" s="6"/>
      <c r="C43" s="6"/>
      <c r="D43" s="46"/>
      <c r="E43" s="46"/>
      <c r="F43" s="47"/>
      <c r="G43" s="47"/>
      <c r="H43" s="47"/>
      <c r="I43" s="47"/>
      <c r="J43" s="18"/>
      <c r="K43" s="19"/>
    </row>
    <row r="44" ht="21.75" customHeight="1"/>
    <row r="45" spans="4:9" ht="19.5" customHeight="1">
      <c r="D45" s="262"/>
      <c r="E45" s="261"/>
      <c r="I45" s="3"/>
    </row>
    <row r="46" ht="19.5" customHeight="1">
      <c r="H46" s="3"/>
    </row>
    <row r="47" spans="4:5" ht="19.5" customHeight="1">
      <c r="D47" s="293"/>
      <c r="E47" s="19"/>
    </row>
    <row r="48" ht="19.5" customHeight="1">
      <c r="D48" s="293"/>
    </row>
    <row r="49" ht="19.5" customHeight="1">
      <c r="D49" s="293"/>
    </row>
    <row r="50" ht="19.5" customHeight="1">
      <c r="D50" s="293"/>
    </row>
  </sheetData>
  <sheetProtection/>
  <mergeCells count="2">
    <mergeCell ref="E3:F3"/>
    <mergeCell ref="E5:F5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2.140625" style="221" customWidth="1"/>
    <col min="2" max="2" width="20.140625" style="221" customWidth="1"/>
    <col min="3" max="3" width="11.8515625" style="221" customWidth="1"/>
    <col min="4" max="4" width="14.8515625" style="221" customWidth="1"/>
    <col min="5" max="5" width="12.00390625" style="221" customWidth="1"/>
    <col min="6" max="6" width="14.140625" style="221" customWidth="1"/>
    <col min="7" max="16384" width="9.140625" style="221" customWidth="1"/>
  </cols>
  <sheetData>
    <row r="1" spans="1:4" ht="18" customHeight="1">
      <c r="A1" s="219"/>
      <c r="B1" s="220" t="s">
        <v>0</v>
      </c>
      <c r="C1" s="419" t="s">
        <v>239</v>
      </c>
      <c r="D1" s="420"/>
    </row>
    <row r="2" spans="2:4" ht="12.75">
      <c r="B2" s="222"/>
      <c r="C2" s="420"/>
      <c r="D2" s="420"/>
    </row>
    <row r="3" spans="2:4" ht="12.75">
      <c r="B3" s="222" t="s">
        <v>62</v>
      </c>
      <c r="C3" s="421"/>
      <c r="D3" s="421"/>
    </row>
    <row r="4" spans="2:4" ht="12.75">
      <c r="B4" s="223"/>
      <c r="C4" s="224"/>
      <c r="D4" s="225"/>
    </row>
    <row r="5" spans="1:6" ht="13.5" thickBot="1">
      <c r="A5" s="226" t="s">
        <v>3</v>
      </c>
      <c r="B5" s="226" t="s">
        <v>4</v>
      </c>
      <c r="C5" s="226" t="s">
        <v>5</v>
      </c>
      <c r="D5" s="226" t="s">
        <v>6</v>
      </c>
      <c r="E5" s="226" t="s">
        <v>7</v>
      </c>
      <c r="F5" s="226" t="s">
        <v>5</v>
      </c>
    </row>
    <row r="6" spans="1:6" ht="12.75">
      <c r="A6" s="259">
        <v>1</v>
      </c>
      <c r="B6" s="221" t="str">
        <f>CONCATENATE(E6," ",D6)</f>
        <v>Jani Annunen</v>
      </c>
      <c r="C6" s="221" t="str">
        <f aca="true" t="shared" si="0" ref="C6:C58">IF(F6="","",F6)</f>
        <v>YNM</v>
      </c>
      <c r="D6" s="301" t="s">
        <v>94</v>
      </c>
      <c r="E6" s="301" t="s">
        <v>86</v>
      </c>
      <c r="F6" s="301" t="s">
        <v>58</v>
      </c>
    </row>
    <row r="7" spans="1:6" ht="12.75">
      <c r="A7" s="259">
        <v>2</v>
      </c>
      <c r="B7" s="221" t="str">
        <f>CONCATENATE(E7," ",D7)</f>
        <v>Marko Hiltunen</v>
      </c>
      <c r="C7" s="221" t="str">
        <f t="shared" si="0"/>
        <v>OPT-86</v>
      </c>
      <c r="D7" s="301" t="s">
        <v>71</v>
      </c>
      <c r="E7" s="301" t="s">
        <v>81</v>
      </c>
      <c r="F7" s="301" t="s">
        <v>47</v>
      </c>
    </row>
    <row r="8" spans="1:6" ht="12.75">
      <c r="A8" s="259">
        <v>3</v>
      </c>
      <c r="B8" s="221" t="str">
        <f>CONCATENATE(E8," ",D8)</f>
        <v>Virpi Määttä</v>
      </c>
      <c r="C8" s="221" t="str">
        <f>IF(F8="","",F8)</f>
        <v>YNM</v>
      </c>
      <c r="D8" s="301" t="s">
        <v>69</v>
      </c>
      <c r="E8" s="301" t="s">
        <v>95</v>
      </c>
      <c r="F8" s="301" t="s">
        <v>58</v>
      </c>
    </row>
    <row r="9" spans="1:6" ht="12.75">
      <c r="A9" s="259">
        <v>4</v>
      </c>
      <c r="B9" s="221" t="str">
        <f>CONCATENATE(E9," ",D9)</f>
        <v>Olli Marttila-Tornio</v>
      </c>
      <c r="C9" s="221" t="str">
        <f>IF(F9="","",F9)</f>
        <v>YNM</v>
      </c>
      <c r="D9" s="301" t="s">
        <v>128</v>
      </c>
      <c r="E9" s="301" t="s">
        <v>129</v>
      </c>
      <c r="F9" s="301" t="s">
        <v>58</v>
      </c>
    </row>
    <row r="10" spans="1:6" ht="12.75">
      <c r="A10" s="259">
        <v>5</v>
      </c>
      <c r="B10" s="221" t="str">
        <f>CONCATENATE(E10," ",D10)</f>
        <v>Ida Ranta</v>
      </c>
      <c r="C10" s="221" t="s">
        <v>58</v>
      </c>
      <c r="D10" s="301" t="s">
        <v>130</v>
      </c>
      <c r="E10" s="301" t="s">
        <v>131</v>
      </c>
      <c r="F10" s="301" t="s">
        <v>58</v>
      </c>
    </row>
    <row r="11" spans="1:6" ht="12.75">
      <c r="A11" s="259">
        <v>6</v>
      </c>
      <c r="B11" s="221" t="str">
        <f aca="true" t="shared" si="1" ref="B11:B58">CONCATENATE(E11," ",D11)</f>
        <v>Marjaana Sipola</v>
      </c>
      <c r="C11" s="306" t="s">
        <v>58</v>
      </c>
      <c r="D11" s="301" t="s">
        <v>132</v>
      </c>
      <c r="E11" s="301" t="s">
        <v>133</v>
      </c>
      <c r="F11" s="301" t="s">
        <v>58</v>
      </c>
    </row>
    <row r="12" spans="1:6" ht="12.75">
      <c r="A12" s="259">
        <v>7</v>
      </c>
      <c r="B12" s="221" t="str">
        <f t="shared" si="1"/>
        <v>Joni Annunen</v>
      </c>
      <c r="C12" s="306" t="s">
        <v>58</v>
      </c>
      <c r="D12" s="301" t="s">
        <v>94</v>
      </c>
      <c r="E12" s="301" t="s">
        <v>134</v>
      </c>
      <c r="F12" s="301" t="s">
        <v>58</v>
      </c>
    </row>
    <row r="13" spans="1:6" ht="12.75">
      <c r="A13" s="259">
        <v>8</v>
      </c>
      <c r="B13" s="221" t="str">
        <f t="shared" si="1"/>
        <v>Marko Leskinen</v>
      </c>
      <c r="C13" s="221" t="str">
        <f t="shared" si="0"/>
        <v>Kalix BTK</v>
      </c>
      <c r="D13" s="301" t="s">
        <v>135</v>
      </c>
      <c r="E13" s="301" t="s">
        <v>81</v>
      </c>
      <c r="F13" s="301" t="s">
        <v>136</v>
      </c>
    </row>
    <row r="14" spans="1:6" ht="12.75">
      <c r="A14" s="259">
        <v>9</v>
      </c>
      <c r="B14" s="221" t="str">
        <f t="shared" si="1"/>
        <v>Jesper Norrbacka </v>
      </c>
      <c r="C14" s="221" t="str">
        <f t="shared" si="0"/>
        <v>Kalix BTK</v>
      </c>
      <c r="D14" s="304" t="s">
        <v>137</v>
      </c>
      <c r="E14" s="301" t="s">
        <v>138</v>
      </c>
      <c r="F14" s="301" t="s">
        <v>136</v>
      </c>
    </row>
    <row r="15" spans="1:6" ht="12.75">
      <c r="A15" s="259">
        <v>10</v>
      </c>
      <c r="B15" s="221" t="str">
        <f t="shared" si="1"/>
        <v>Pekka Hietala</v>
      </c>
      <c r="C15" s="221" t="str">
        <f t="shared" si="0"/>
        <v>Kalix BTK</v>
      </c>
      <c r="D15" s="301" t="s">
        <v>139</v>
      </c>
      <c r="E15" s="301" t="s">
        <v>70</v>
      </c>
      <c r="F15" s="301" t="s">
        <v>136</v>
      </c>
    </row>
    <row r="16" spans="1:6" ht="12.75">
      <c r="A16" s="259">
        <v>11</v>
      </c>
      <c r="B16" s="221" t="str">
        <f t="shared" si="1"/>
        <v>Daniel Söderlund</v>
      </c>
      <c r="C16" s="305" t="str">
        <f t="shared" si="0"/>
        <v>Kebnekaise BTK</v>
      </c>
      <c r="D16" s="301" t="s">
        <v>140</v>
      </c>
      <c r="E16" s="301" t="s">
        <v>141</v>
      </c>
      <c r="F16" s="303" t="s">
        <v>142</v>
      </c>
    </row>
    <row r="17" spans="1:6" ht="12.75">
      <c r="A17" s="259">
        <v>12</v>
      </c>
      <c r="B17" s="221" t="str">
        <f t="shared" si="1"/>
        <v>Janne Annunen</v>
      </c>
      <c r="C17" s="221" t="str">
        <f t="shared" si="0"/>
        <v>OPT-86</v>
      </c>
      <c r="D17" s="301" t="s">
        <v>94</v>
      </c>
      <c r="E17" s="301" t="s">
        <v>96</v>
      </c>
      <c r="F17" s="301" t="s">
        <v>47</v>
      </c>
    </row>
    <row r="18" spans="1:6" ht="12.75">
      <c r="A18" s="259">
        <v>13</v>
      </c>
      <c r="B18" s="221" t="str">
        <f t="shared" si="1"/>
        <v>Pekka Ågren</v>
      </c>
      <c r="C18" s="221" t="str">
        <f t="shared" si="0"/>
        <v>OPT-86</v>
      </c>
      <c r="D18" s="301" t="s">
        <v>97</v>
      </c>
      <c r="E18" s="301" t="s">
        <v>70</v>
      </c>
      <c r="F18" s="301" t="s">
        <v>47</v>
      </c>
    </row>
    <row r="19" spans="1:6" ht="12.75">
      <c r="A19" s="259">
        <v>14</v>
      </c>
      <c r="B19" s="221" t="str">
        <f t="shared" si="1"/>
        <v>Tuomas Perkkiö</v>
      </c>
      <c r="C19" s="221" t="str">
        <f t="shared" si="0"/>
        <v>OPT-86</v>
      </c>
      <c r="D19" s="301" t="s">
        <v>60</v>
      </c>
      <c r="E19" s="301" t="s">
        <v>61</v>
      </c>
      <c r="F19" s="301" t="s">
        <v>47</v>
      </c>
    </row>
    <row r="20" spans="1:6" ht="12.75">
      <c r="A20" s="259">
        <v>15</v>
      </c>
      <c r="B20" s="221" t="str">
        <f t="shared" si="1"/>
        <v>Seppo Hiltunen</v>
      </c>
      <c r="C20" s="221" t="str">
        <f t="shared" si="0"/>
        <v>OPT-86</v>
      </c>
      <c r="D20" s="301" t="s">
        <v>71</v>
      </c>
      <c r="E20" s="301" t="s">
        <v>85</v>
      </c>
      <c r="F20" s="301" t="s">
        <v>47</v>
      </c>
    </row>
    <row r="21" spans="1:6" ht="12.75">
      <c r="A21" s="259">
        <v>16</v>
      </c>
      <c r="B21" s="221" t="str">
        <f t="shared" si="1"/>
        <v>Samppa Kauppila</v>
      </c>
      <c r="C21" s="221" t="str">
        <f t="shared" si="0"/>
        <v>OPT-86</v>
      </c>
      <c r="D21" s="301" t="s">
        <v>83</v>
      </c>
      <c r="E21" s="301" t="s">
        <v>82</v>
      </c>
      <c r="F21" s="301" t="s">
        <v>47</v>
      </c>
    </row>
    <row r="22" spans="1:6" ht="12.75">
      <c r="A22" s="259">
        <v>17</v>
      </c>
      <c r="B22" s="221" t="str">
        <f aca="true" t="shared" si="2" ref="B22:B34">CONCATENATE(E22," ",D22)</f>
        <v>Juha Ranta</v>
      </c>
      <c r="C22" s="221" t="str">
        <f aca="true" t="shared" si="3" ref="C22:C34">IF(F22="","",F22)</f>
        <v>OPT-86</v>
      </c>
      <c r="D22" s="301" t="s">
        <v>130</v>
      </c>
      <c r="E22" s="301" t="s">
        <v>143</v>
      </c>
      <c r="F22" s="301" t="s">
        <v>47</v>
      </c>
    </row>
    <row r="23" spans="1:6" ht="12.75">
      <c r="A23" s="259">
        <v>18</v>
      </c>
      <c r="B23" s="221" t="str">
        <f aca="true" t="shared" si="4" ref="B23:B29">CONCATENATE(E23," ",D23)</f>
        <v>Markus Perkkiö</v>
      </c>
      <c r="C23" s="221" t="str">
        <f aca="true" t="shared" si="5" ref="C23:C28">IF(F23="","",F23)</f>
        <v>OPT-86</v>
      </c>
      <c r="D23" s="301" t="s">
        <v>60</v>
      </c>
      <c r="E23" s="301" t="s">
        <v>144</v>
      </c>
      <c r="F23" s="301" t="s">
        <v>47</v>
      </c>
    </row>
    <row r="24" spans="1:6" ht="12.75">
      <c r="A24" s="259">
        <v>19</v>
      </c>
      <c r="B24" s="221" t="str">
        <f t="shared" si="4"/>
        <v>Pasi Kankainen</v>
      </c>
      <c r="C24" s="221" t="str">
        <f t="shared" si="5"/>
        <v>OPT-86</v>
      </c>
      <c r="D24" s="301" t="s">
        <v>145</v>
      </c>
      <c r="E24" s="301" t="s">
        <v>146</v>
      </c>
      <c r="F24" s="301" t="s">
        <v>47</v>
      </c>
    </row>
    <row r="25" spans="1:6" ht="12.75">
      <c r="A25" s="259">
        <v>20</v>
      </c>
      <c r="B25" s="221" t="str">
        <f t="shared" si="4"/>
        <v>Teemu Oinas</v>
      </c>
      <c r="C25" s="221" t="str">
        <f t="shared" si="5"/>
        <v>OPT-86</v>
      </c>
      <c r="D25" s="301" t="s">
        <v>67</v>
      </c>
      <c r="E25" s="301" t="s">
        <v>68</v>
      </c>
      <c r="F25" s="301" t="s">
        <v>47</v>
      </c>
    </row>
    <row r="26" spans="1:6" ht="12.75">
      <c r="A26" s="259">
        <v>21</v>
      </c>
      <c r="B26" s="221" t="str">
        <f t="shared" si="4"/>
        <v>Kari Pikkarainen</v>
      </c>
      <c r="C26" s="221" t="str">
        <f t="shared" si="5"/>
        <v>OPT-86</v>
      </c>
      <c r="D26" s="301" t="s">
        <v>98</v>
      </c>
      <c r="E26" s="301" t="s">
        <v>88</v>
      </c>
      <c r="F26" s="301" t="s">
        <v>47</v>
      </c>
    </row>
    <row r="27" spans="1:6" ht="12.75">
      <c r="A27" s="259">
        <v>22</v>
      </c>
      <c r="B27" s="221" t="str">
        <f t="shared" si="4"/>
        <v>Jani Anttila</v>
      </c>
      <c r="C27" s="221" t="str">
        <f t="shared" si="5"/>
        <v>OPT-86</v>
      </c>
      <c r="D27" s="301" t="s">
        <v>89</v>
      </c>
      <c r="E27" s="301" t="s">
        <v>86</v>
      </c>
      <c r="F27" s="301" t="s">
        <v>47</v>
      </c>
    </row>
    <row r="28" spans="1:6" ht="12.75">
      <c r="A28" s="259">
        <v>23</v>
      </c>
      <c r="B28" s="221" t="str">
        <f t="shared" si="4"/>
        <v>Eino Määttä</v>
      </c>
      <c r="C28" s="221" t="str">
        <f t="shared" si="5"/>
        <v>OPT-86</v>
      </c>
      <c r="D28" s="301" t="s">
        <v>69</v>
      </c>
      <c r="E28" s="301" t="s">
        <v>120</v>
      </c>
      <c r="F28" s="301" t="s">
        <v>47</v>
      </c>
    </row>
    <row r="29" spans="1:6" ht="12.75">
      <c r="A29" s="259">
        <v>24</v>
      </c>
      <c r="B29" s="221" t="str">
        <f t="shared" si="4"/>
        <v>Lasse Vimpari</v>
      </c>
      <c r="C29" s="306" t="s">
        <v>58</v>
      </c>
      <c r="D29" s="301" t="s">
        <v>64</v>
      </c>
      <c r="E29" s="301" t="s">
        <v>65</v>
      </c>
      <c r="F29" s="301" t="s">
        <v>58</v>
      </c>
    </row>
    <row r="30" spans="1:6" ht="12.75">
      <c r="A30" s="259">
        <v>25</v>
      </c>
      <c r="B30" s="221" t="str">
        <f t="shared" si="2"/>
        <v>Matti Vesaluoma</v>
      </c>
      <c r="C30" s="221" t="str">
        <f t="shared" si="3"/>
        <v>KePTS</v>
      </c>
      <c r="D30" s="301" t="s">
        <v>73</v>
      </c>
      <c r="E30" s="301" t="s">
        <v>74</v>
      </c>
      <c r="F30" s="301" t="s">
        <v>59</v>
      </c>
    </row>
    <row r="31" spans="1:6" ht="12.75">
      <c r="A31" s="259">
        <v>26</v>
      </c>
      <c r="B31" s="221" t="str">
        <f t="shared" si="2"/>
        <v>Ossi Vesaluoma</v>
      </c>
      <c r="C31" s="221" t="str">
        <f t="shared" si="3"/>
        <v>KePTS</v>
      </c>
      <c r="D31" s="301" t="s">
        <v>73</v>
      </c>
      <c r="E31" s="301" t="s">
        <v>72</v>
      </c>
      <c r="F31" s="301" t="s">
        <v>59</v>
      </c>
    </row>
    <row r="32" spans="1:6" ht="12.75">
      <c r="A32" s="259">
        <v>27</v>
      </c>
      <c r="B32" s="221" t="str">
        <f t="shared" si="2"/>
        <v>Jari Vesaluoma</v>
      </c>
      <c r="C32" s="221" t="str">
        <f t="shared" si="3"/>
        <v>KePTS</v>
      </c>
      <c r="D32" s="301" t="s">
        <v>73</v>
      </c>
      <c r="E32" s="301" t="s">
        <v>92</v>
      </c>
      <c r="F32" s="301" t="s">
        <v>59</v>
      </c>
    </row>
    <row r="33" spans="1:6" ht="12.75">
      <c r="A33" s="259">
        <v>28</v>
      </c>
      <c r="B33" s="221" t="str">
        <f t="shared" si="2"/>
        <v>Ari Suikkanen</v>
      </c>
      <c r="C33" s="221" t="str">
        <f t="shared" si="3"/>
        <v>KePTS</v>
      </c>
      <c r="D33" s="301" t="s">
        <v>147</v>
      </c>
      <c r="E33" s="301" t="s">
        <v>148</v>
      </c>
      <c r="F33" s="301" t="s">
        <v>59</v>
      </c>
    </row>
    <row r="34" spans="1:6" ht="12.75">
      <c r="A34" s="259">
        <v>29</v>
      </c>
      <c r="B34" s="221" t="str">
        <f t="shared" si="2"/>
        <v>Asko Virtasalo</v>
      </c>
      <c r="C34" s="221" t="str">
        <f t="shared" si="3"/>
        <v>KePTS</v>
      </c>
      <c r="D34" s="301" t="s">
        <v>76</v>
      </c>
      <c r="E34" s="301" t="s">
        <v>75</v>
      </c>
      <c r="F34" s="301" t="s">
        <v>59</v>
      </c>
    </row>
    <row r="35" spans="1:6" ht="12.75">
      <c r="A35" s="259">
        <v>30</v>
      </c>
      <c r="B35" s="221" t="str">
        <f t="shared" si="1"/>
        <v>Pertti Hella</v>
      </c>
      <c r="C35" s="221" t="str">
        <f t="shared" si="0"/>
        <v>KuPTS</v>
      </c>
      <c r="D35" s="301" t="s">
        <v>116</v>
      </c>
      <c r="E35" s="301" t="s">
        <v>101</v>
      </c>
      <c r="F35" s="301" t="s">
        <v>87</v>
      </c>
    </row>
    <row r="36" spans="1:6" ht="12.75">
      <c r="A36" s="259">
        <v>31</v>
      </c>
      <c r="B36" s="221" t="str">
        <f t="shared" si="1"/>
        <v>Ossi Hella</v>
      </c>
      <c r="C36" s="221" t="str">
        <f t="shared" si="0"/>
        <v>KuPTS</v>
      </c>
      <c r="D36" s="301" t="s">
        <v>116</v>
      </c>
      <c r="E36" s="301" t="s">
        <v>72</v>
      </c>
      <c r="F36" s="301" t="s">
        <v>87</v>
      </c>
    </row>
    <row r="37" spans="1:6" ht="12.75">
      <c r="A37" s="259">
        <v>32</v>
      </c>
      <c r="B37" s="221" t="str">
        <f t="shared" si="1"/>
        <v>Jaakko Toivanen</v>
      </c>
      <c r="C37" s="221" t="str">
        <f t="shared" si="0"/>
        <v>KuPTS</v>
      </c>
      <c r="D37" s="301" t="s">
        <v>99</v>
      </c>
      <c r="E37" s="301" t="s">
        <v>66</v>
      </c>
      <c r="F37" s="301" t="s">
        <v>87</v>
      </c>
    </row>
    <row r="38" spans="1:6" ht="12.75">
      <c r="A38" s="259">
        <v>33</v>
      </c>
      <c r="B38" s="221" t="str">
        <f aca="true" t="shared" si="6" ref="B38:B43">CONCATENATE(E38," ",D38)</f>
        <v>Akeem Adewole</v>
      </c>
      <c r="C38" s="221" t="str">
        <f aca="true" t="shared" si="7" ref="C38:C43">IF(F38="","",F38)</f>
        <v>KuPTS</v>
      </c>
      <c r="D38" s="301" t="s">
        <v>149</v>
      </c>
      <c r="E38" s="301" t="s">
        <v>150</v>
      </c>
      <c r="F38" s="301" t="s">
        <v>87</v>
      </c>
    </row>
    <row r="39" spans="1:6" ht="12.75">
      <c r="A39" s="259">
        <v>34</v>
      </c>
      <c r="B39" s="221" t="str">
        <f t="shared" si="6"/>
        <v>Esa Miettinen</v>
      </c>
      <c r="C39" s="221" t="str">
        <f t="shared" si="7"/>
        <v>KuPTS</v>
      </c>
      <c r="D39" s="301" t="s">
        <v>117</v>
      </c>
      <c r="E39" s="301" t="s">
        <v>110</v>
      </c>
      <c r="F39" s="301" t="s">
        <v>87</v>
      </c>
    </row>
    <row r="40" spans="1:6" ht="12.75">
      <c r="A40" s="259">
        <v>35</v>
      </c>
      <c r="B40" s="221" t="str">
        <f t="shared" si="6"/>
        <v>Tuukka Peltonen</v>
      </c>
      <c r="C40" s="221" t="str">
        <f t="shared" si="7"/>
        <v>KuPTS</v>
      </c>
      <c r="D40" s="301" t="s">
        <v>151</v>
      </c>
      <c r="E40" s="301" t="s">
        <v>152</v>
      </c>
      <c r="F40" s="301" t="s">
        <v>87</v>
      </c>
    </row>
    <row r="41" spans="1:6" ht="12.75">
      <c r="A41" s="259">
        <v>36</v>
      </c>
      <c r="B41" s="221" t="str">
        <f t="shared" si="6"/>
        <v>Pertti Rissanen</v>
      </c>
      <c r="C41" s="221" t="str">
        <f t="shared" si="7"/>
        <v>KuPTS</v>
      </c>
      <c r="D41" s="301" t="s">
        <v>100</v>
      </c>
      <c r="E41" s="301" t="s">
        <v>101</v>
      </c>
      <c r="F41" s="301" t="s">
        <v>87</v>
      </c>
    </row>
    <row r="42" spans="1:6" ht="12.75">
      <c r="A42" s="259">
        <v>37</v>
      </c>
      <c r="B42" s="221" t="str">
        <f t="shared" si="6"/>
        <v>Patrik Rissanen</v>
      </c>
      <c r="C42" s="221" t="str">
        <f t="shared" si="7"/>
        <v>KuPTS</v>
      </c>
      <c r="D42" s="301" t="s">
        <v>100</v>
      </c>
      <c r="E42" s="301" t="s">
        <v>102</v>
      </c>
      <c r="F42" s="301" t="s">
        <v>87</v>
      </c>
    </row>
    <row r="43" spans="1:6" ht="12.75">
      <c r="A43" s="259">
        <v>38</v>
      </c>
      <c r="B43" s="221" t="str">
        <f t="shared" si="6"/>
        <v>Bo-Erik Herrgård</v>
      </c>
      <c r="C43" s="221" t="str">
        <f t="shared" si="7"/>
        <v>KoKu</v>
      </c>
      <c r="D43" s="301" t="s">
        <v>103</v>
      </c>
      <c r="E43" s="301" t="s">
        <v>153</v>
      </c>
      <c r="F43" s="301" t="s">
        <v>84</v>
      </c>
    </row>
    <row r="44" spans="1:6" ht="12.75">
      <c r="A44" s="259">
        <v>39</v>
      </c>
      <c r="B44" s="221" t="str">
        <f t="shared" si="1"/>
        <v>Esa Kallio</v>
      </c>
      <c r="C44" s="221" t="str">
        <f t="shared" si="0"/>
        <v>KoKu</v>
      </c>
      <c r="D44" s="301" t="s">
        <v>118</v>
      </c>
      <c r="E44" s="301" t="s">
        <v>110</v>
      </c>
      <c r="F44" s="301" t="s">
        <v>84</v>
      </c>
    </row>
    <row r="45" spans="1:6" ht="12.75">
      <c r="A45" s="259">
        <v>40</v>
      </c>
      <c r="B45" s="221" t="str">
        <f t="shared" si="1"/>
        <v>Tommy Alen</v>
      </c>
      <c r="C45" s="221" t="str">
        <f t="shared" si="0"/>
        <v>KoKu</v>
      </c>
      <c r="D45" s="301" t="s">
        <v>154</v>
      </c>
      <c r="E45" s="301" t="s">
        <v>155</v>
      </c>
      <c r="F45" s="301" t="s">
        <v>84</v>
      </c>
    </row>
    <row r="46" spans="1:6" ht="12.75">
      <c r="A46" s="259">
        <v>41</v>
      </c>
      <c r="B46" s="221" t="str">
        <f t="shared" si="1"/>
        <v>Juhani Alahukkala</v>
      </c>
      <c r="C46" s="221" t="str">
        <f t="shared" si="0"/>
        <v>KoKu</v>
      </c>
      <c r="D46" s="301" t="s">
        <v>156</v>
      </c>
      <c r="E46" s="301" t="s">
        <v>157</v>
      </c>
      <c r="F46" s="301" t="s">
        <v>84</v>
      </c>
    </row>
    <row r="47" spans="1:6" ht="12.75">
      <c r="A47" s="259">
        <v>42</v>
      </c>
      <c r="B47" s="221" t="str">
        <f t="shared" si="1"/>
        <v>Pekka Övermark</v>
      </c>
      <c r="C47" s="221" t="str">
        <f t="shared" si="0"/>
        <v>KoKu</v>
      </c>
      <c r="D47" s="301" t="s">
        <v>78</v>
      </c>
      <c r="E47" s="301" t="s">
        <v>70</v>
      </c>
      <c r="F47" s="301" t="s">
        <v>84</v>
      </c>
    </row>
    <row r="48" spans="1:6" ht="12.75">
      <c r="A48" s="259">
        <v>43</v>
      </c>
      <c r="B48" s="221" t="str">
        <f t="shared" si="1"/>
        <v>Tauno Kara</v>
      </c>
      <c r="C48" s="221" t="str">
        <f t="shared" si="0"/>
        <v>JysRy</v>
      </c>
      <c r="D48" s="301" t="s">
        <v>158</v>
      </c>
      <c r="E48" s="301" t="s">
        <v>77</v>
      </c>
      <c r="F48" s="301" t="s">
        <v>159</v>
      </c>
    </row>
    <row r="49" spans="1:6" ht="12.75">
      <c r="A49" s="259">
        <v>44</v>
      </c>
      <c r="B49" s="221" t="str">
        <f t="shared" si="1"/>
        <v>Sakari Kauranen</v>
      </c>
      <c r="C49" s="221" t="str">
        <f t="shared" si="0"/>
        <v>KoKu</v>
      </c>
      <c r="D49" s="301" t="s">
        <v>160</v>
      </c>
      <c r="E49" s="301" t="s">
        <v>161</v>
      </c>
      <c r="F49" s="301" t="s">
        <v>84</v>
      </c>
    </row>
    <row r="50" spans="1:6" ht="12.75">
      <c r="A50" s="259">
        <v>45</v>
      </c>
      <c r="B50" s="221" t="str">
        <f>CONCATENATE(E50," ",D50)</f>
        <v> </v>
      </c>
      <c r="C50" s="221">
        <f>IF(F50="","",F50)</f>
      </c>
      <c r="D50" s="301"/>
      <c r="E50" s="301"/>
      <c r="F50" s="301"/>
    </row>
    <row r="51" spans="1:6" ht="12.75">
      <c r="A51" s="259">
        <v>46</v>
      </c>
      <c r="B51" s="221" t="str">
        <f>CONCATENATE(E51," ",D51)</f>
        <v>Jussi Hietanen</v>
      </c>
      <c r="C51" s="221" t="str">
        <f>IF(F51="","",F51)</f>
        <v>SeSi</v>
      </c>
      <c r="D51" s="301" t="s">
        <v>162</v>
      </c>
      <c r="E51" s="301" t="s">
        <v>163</v>
      </c>
      <c r="F51" s="301" t="s">
        <v>164</v>
      </c>
    </row>
    <row r="52" spans="1:6" ht="12.75">
      <c r="A52" s="259">
        <v>47</v>
      </c>
      <c r="B52" s="221" t="str">
        <f>CONCATENATE(E52," ",D52)</f>
        <v>Jukka Kalliokoski</v>
      </c>
      <c r="C52" s="221" t="str">
        <f>IF(F52="","",F52)</f>
        <v>SeSi</v>
      </c>
      <c r="D52" s="301" t="s">
        <v>165</v>
      </c>
      <c r="E52" s="301" t="s">
        <v>166</v>
      </c>
      <c r="F52" s="301" t="s">
        <v>164</v>
      </c>
    </row>
    <row r="53" spans="1:6" ht="12.75">
      <c r="A53" s="259">
        <v>48</v>
      </c>
      <c r="B53" s="221" t="str">
        <f t="shared" si="1"/>
        <v>Juhani Suvanto</v>
      </c>
      <c r="C53" s="221" t="str">
        <f t="shared" si="0"/>
        <v>SeSi</v>
      </c>
      <c r="D53" s="301" t="s">
        <v>167</v>
      </c>
      <c r="E53" s="301" t="s">
        <v>157</v>
      </c>
      <c r="F53" s="301" t="s">
        <v>164</v>
      </c>
    </row>
    <row r="54" spans="1:6" ht="12.75">
      <c r="A54" s="259">
        <v>49</v>
      </c>
      <c r="B54" s="221" t="str">
        <f t="shared" si="1"/>
        <v>Markku Mäenpää</v>
      </c>
      <c r="C54" s="221" t="str">
        <f t="shared" si="0"/>
        <v>SeSi</v>
      </c>
      <c r="D54" s="301" t="s">
        <v>168</v>
      </c>
      <c r="E54" s="301" t="s">
        <v>169</v>
      </c>
      <c r="F54" s="301" t="s">
        <v>164</v>
      </c>
    </row>
    <row r="55" spans="1:6" ht="12.75">
      <c r="A55" s="259">
        <v>50</v>
      </c>
      <c r="B55" s="221" t="str">
        <f t="shared" si="1"/>
        <v>Tuomas Kallinki</v>
      </c>
      <c r="C55" s="221" t="str">
        <f t="shared" si="0"/>
        <v>SeSi</v>
      </c>
      <c r="D55" s="301" t="s">
        <v>170</v>
      </c>
      <c r="E55" s="301" t="s">
        <v>61</v>
      </c>
      <c r="F55" s="301" t="s">
        <v>164</v>
      </c>
    </row>
    <row r="56" spans="1:6" ht="12.75">
      <c r="A56" s="259">
        <v>51</v>
      </c>
      <c r="B56" s="221" t="str">
        <f t="shared" si="1"/>
        <v>Aleksi Hynynen</v>
      </c>
      <c r="C56" s="221" t="str">
        <f t="shared" si="0"/>
        <v>SeSi</v>
      </c>
      <c r="D56" s="301" t="s">
        <v>171</v>
      </c>
      <c r="E56" s="301" t="s">
        <v>172</v>
      </c>
      <c r="F56" s="301" t="s">
        <v>164</v>
      </c>
    </row>
    <row r="57" spans="1:6" ht="12.75">
      <c r="A57" s="259">
        <v>52</v>
      </c>
      <c r="B57" s="221" t="str">
        <f t="shared" si="1"/>
        <v>Kullervo Haapalainen</v>
      </c>
      <c r="C57" s="221" t="str">
        <f t="shared" si="0"/>
        <v>OPT-86</v>
      </c>
      <c r="D57" s="301" t="s">
        <v>80</v>
      </c>
      <c r="E57" s="301" t="s">
        <v>79</v>
      </c>
      <c r="F57" s="301" t="s">
        <v>47</v>
      </c>
    </row>
    <row r="58" spans="1:6" ht="12.75">
      <c r="A58" s="259">
        <v>53</v>
      </c>
      <c r="B58" s="221" t="str">
        <f t="shared" si="1"/>
        <v>Janne Röpelinen</v>
      </c>
      <c r="C58" s="221" t="str">
        <f t="shared" si="0"/>
        <v>OPT-86</v>
      </c>
      <c r="D58" s="301" t="s">
        <v>113</v>
      </c>
      <c r="E58" s="301" t="s">
        <v>96</v>
      </c>
      <c r="F58" s="301" t="s">
        <v>47</v>
      </c>
    </row>
    <row r="59" spans="1:6" ht="12.75">
      <c r="A59" s="259">
        <v>54</v>
      </c>
      <c r="B59" s="221" t="str">
        <f aca="true" t="shared" si="8" ref="B59:B122">CONCATENATE(E59," ",D59)</f>
        <v>Kristian Palomaa</v>
      </c>
      <c r="C59" s="221" t="str">
        <f aca="true" t="shared" si="9" ref="C59:C122">IF(F59="","",F59)</f>
        <v>OPT-86</v>
      </c>
      <c r="D59" s="301" t="s">
        <v>114</v>
      </c>
      <c r="E59" s="301" t="s">
        <v>115</v>
      </c>
      <c r="F59" s="301" t="s">
        <v>47</v>
      </c>
    </row>
    <row r="60" spans="1:6" ht="12.75">
      <c r="A60" s="259">
        <v>55</v>
      </c>
      <c r="B60" s="221" t="str">
        <f t="shared" si="8"/>
        <v>Esa Kettunen</v>
      </c>
      <c r="C60" s="221" t="str">
        <f t="shared" si="9"/>
        <v>OPT-86</v>
      </c>
      <c r="D60" s="301" t="s">
        <v>90</v>
      </c>
      <c r="E60" s="301" t="s">
        <v>110</v>
      </c>
      <c r="F60" s="301" t="s">
        <v>47</v>
      </c>
    </row>
    <row r="61" spans="1:6" ht="12.75">
      <c r="A61" s="259">
        <v>56</v>
      </c>
      <c r="B61" s="221" t="str">
        <f t="shared" si="8"/>
        <v>Veikko Koskinen</v>
      </c>
      <c r="C61" s="221" t="str">
        <f t="shared" si="9"/>
        <v>HaTe</v>
      </c>
      <c r="D61" s="301" t="s">
        <v>173</v>
      </c>
      <c r="E61" s="301" t="s">
        <v>174</v>
      </c>
      <c r="F61" s="301" t="s">
        <v>175</v>
      </c>
    </row>
    <row r="62" spans="1:6" ht="12.75">
      <c r="A62" s="259">
        <v>57</v>
      </c>
      <c r="B62" s="221" t="str">
        <f t="shared" si="8"/>
        <v>Ilari Vuoste</v>
      </c>
      <c r="C62" s="221" t="str">
        <f t="shared" si="9"/>
        <v>OPT-86</v>
      </c>
      <c r="D62" s="301" t="s">
        <v>176</v>
      </c>
      <c r="E62" s="301" t="s">
        <v>177</v>
      </c>
      <c r="F62" s="301" t="s">
        <v>47</v>
      </c>
    </row>
    <row r="63" spans="1:6" ht="12.75">
      <c r="A63" s="259">
        <v>58</v>
      </c>
      <c r="B63" s="221" t="str">
        <f t="shared" si="8"/>
        <v>Hannu Vuoste</v>
      </c>
      <c r="C63" s="221" t="str">
        <f t="shared" si="9"/>
        <v>OPT-86</v>
      </c>
      <c r="D63" s="301" t="s">
        <v>176</v>
      </c>
      <c r="E63" s="301" t="s">
        <v>178</v>
      </c>
      <c r="F63" s="301" t="s">
        <v>47</v>
      </c>
    </row>
    <row r="64" spans="1:6" ht="12.75">
      <c r="A64" s="259">
        <v>59</v>
      </c>
      <c r="B64" s="221" t="str">
        <f t="shared" si="8"/>
        <v>Mika Räsänen</v>
      </c>
      <c r="C64" s="221" t="str">
        <f t="shared" si="9"/>
        <v>Westika</v>
      </c>
      <c r="D64" s="301" t="s">
        <v>91</v>
      </c>
      <c r="E64" s="301" t="s">
        <v>179</v>
      </c>
      <c r="F64" s="301" t="s">
        <v>180</v>
      </c>
    </row>
    <row r="65" spans="1:6" ht="12.75">
      <c r="A65" s="259">
        <v>60</v>
      </c>
      <c r="B65" s="221" t="str">
        <f t="shared" si="8"/>
        <v>Jani Jormanainen</v>
      </c>
      <c r="C65" s="221" t="str">
        <f t="shared" si="9"/>
        <v>PT-Espoo</v>
      </c>
      <c r="D65" s="301" t="s">
        <v>119</v>
      </c>
      <c r="E65" s="301" t="s">
        <v>86</v>
      </c>
      <c r="F65" s="301" t="s">
        <v>181</v>
      </c>
    </row>
    <row r="66" spans="1:6" ht="12.75">
      <c r="A66" s="259">
        <v>61</v>
      </c>
      <c r="B66" s="221" t="str">
        <f t="shared" si="8"/>
        <v>Mikko Kantola</v>
      </c>
      <c r="C66" s="221" t="str">
        <f t="shared" si="9"/>
        <v>TuKa</v>
      </c>
      <c r="D66" s="301" t="s">
        <v>182</v>
      </c>
      <c r="E66" s="301" t="s">
        <v>112</v>
      </c>
      <c r="F66" s="301" t="s">
        <v>183</v>
      </c>
    </row>
    <row r="67" spans="1:6" ht="12.75">
      <c r="A67" s="259">
        <v>62</v>
      </c>
      <c r="B67" s="221" t="str">
        <f t="shared" si="8"/>
        <v>Mikael Krekula</v>
      </c>
      <c r="C67" s="221" t="str">
        <f t="shared" si="9"/>
        <v>BTK Norrs</v>
      </c>
      <c r="D67" s="301" t="s">
        <v>184</v>
      </c>
      <c r="E67" s="301" t="s">
        <v>185</v>
      </c>
      <c r="F67" s="301" t="s">
        <v>186</v>
      </c>
    </row>
    <row r="68" spans="1:6" ht="12.75">
      <c r="A68" s="259">
        <v>63</v>
      </c>
      <c r="B68" s="221" t="str">
        <f t="shared" si="8"/>
        <v>Christoffer Lantto</v>
      </c>
      <c r="C68" s="221" t="str">
        <f t="shared" si="9"/>
        <v>BTK Norrs</v>
      </c>
      <c r="D68" s="301" t="s">
        <v>187</v>
      </c>
      <c r="E68" s="301" t="s">
        <v>188</v>
      </c>
      <c r="F68" s="301" t="s">
        <v>186</v>
      </c>
    </row>
    <row r="69" spans="1:6" ht="12.75">
      <c r="A69" s="259">
        <v>64</v>
      </c>
      <c r="B69" s="221" t="str">
        <f t="shared" si="8"/>
        <v>Elio Garcia</v>
      </c>
      <c r="C69" s="221" t="str">
        <f t="shared" si="9"/>
        <v>BTK Norrs</v>
      </c>
      <c r="D69" s="301" t="s">
        <v>189</v>
      </c>
      <c r="E69" s="301" t="s">
        <v>190</v>
      </c>
      <c r="F69" s="301" t="s">
        <v>186</v>
      </c>
    </row>
    <row r="70" spans="1:6" ht="12.75">
      <c r="A70" s="259">
        <v>65</v>
      </c>
      <c r="B70" s="221" t="str">
        <f t="shared" si="8"/>
        <v>Martin Tano</v>
      </c>
      <c r="C70" s="221" t="str">
        <f t="shared" si="9"/>
        <v>BTK Norrs</v>
      </c>
      <c r="D70" s="301" t="s">
        <v>191</v>
      </c>
      <c r="E70" s="301" t="s">
        <v>192</v>
      </c>
      <c r="F70" s="301" t="s">
        <v>186</v>
      </c>
    </row>
    <row r="71" spans="1:6" ht="12.75">
      <c r="A71" s="259">
        <v>66</v>
      </c>
      <c r="B71" s="221" t="str">
        <f t="shared" si="8"/>
        <v>Felix Pekkari</v>
      </c>
      <c r="C71" s="221" t="str">
        <f t="shared" si="9"/>
        <v>BTK Norrs</v>
      </c>
      <c r="D71" s="301" t="s">
        <v>193</v>
      </c>
      <c r="E71" s="301" t="s">
        <v>194</v>
      </c>
      <c r="F71" s="301" t="s">
        <v>186</v>
      </c>
    </row>
    <row r="72" spans="1:6" ht="12.75">
      <c r="A72" s="259">
        <v>67</v>
      </c>
      <c r="B72" s="221" t="str">
        <f t="shared" si="8"/>
        <v>Leif Pekkari</v>
      </c>
      <c r="C72" s="221" t="str">
        <f t="shared" si="9"/>
        <v>BTK Norrs</v>
      </c>
      <c r="D72" s="301" t="s">
        <v>193</v>
      </c>
      <c r="E72" s="301" t="s">
        <v>195</v>
      </c>
      <c r="F72" s="301" t="s">
        <v>186</v>
      </c>
    </row>
    <row r="73" spans="1:6" ht="12.75">
      <c r="A73" s="259">
        <v>68</v>
      </c>
      <c r="B73" s="221" t="str">
        <f t="shared" si="8"/>
        <v>Andreas Tano</v>
      </c>
      <c r="C73" s="221" t="str">
        <f t="shared" si="9"/>
        <v>BTK Norrs</v>
      </c>
      <c r="D73" s="301" t="s">
        <v>191</v>
      </c>
      <c r="E73" s="301" t="s">
        <v>196</v>
      </c>
      <c r="F73" s="301" t="s">
        <v>186</v>
      </c>
    </row>
    <row r="74" spans="1:6" ht="12.75">
      <c r="A74" s="259">
        <v>69</v>
      </c>
      <c r="B74" s="221" t="str">
        <f t="shared" si="8"/>
        <v>Jukka-Pekka Salminen</v>
      </c>
      <c r="C74" s="221" t="str">
        <f t="shared" si="9"/>
        <v>OPT-86</v>
      </c>
      <c r="D74" s="301" t="s">
        <v>197</v>
      </c>
      <c r="E74" s="301" t="s">
        <v>208</v>
      </c>
      <c r="F74" s="301" t="s">
        <v>47</v>
      </c>
    </row>
    <row r="75" spans="1:6" ht="12.75">
      <c r="A75" s="259">
        <v>70</v>
      </c>
      <c r="B75" s="221" t="str">
        <f t="shared" si="8"/>
        <v>Severi Salminen</v>
      </c>
      <c r="C75" s="221" t="str">
        <f t="shared" si="9"/>
        <v>OPT-86</v>
      </c>
      <c r="D75" s="301" t="s">
        <v>197</v>
      </c>
      <c r="E75" s="301" t="s">
        <v>198</v>
      </c>
      <c r="F75" s="301" t="s">
        <v>47</v>
      </c>
    </row>
    <row r="76" spans="1:6" ht="12.75">
      <c r="A76" s="259">
        <v>71</v>
      </c>
      <c r="B76" s="221" t="str">
        <f t="shared" si="8"/>
        <v>Valtteri Salminen</v>
      </c>
      <c r="C76" s="221" t="str">
        <f t="shared" si="9"/>
        <v>OPT-86</v>
      </c>
      <c r="D76" s="301" t="s">
        <v>197</v>
      </c>
      <c r="E76" s="301" t="s">
        <v>199</v>
      </c>
      <c r="F76" s="301" t="s">
        <v>47</v>
      </c>
    </row>
    <row r="77" spans="1:6" ht="12.75">
      <c r="A77" s="259">
        <v>72</v>
      </c>
      <c r="B77" s="221" t="str">
        <f t="shared" si="8"/>
        <v>Eemeli Salminen</v>
      </c>
      <c r="C77" s="221" t="str">
        <f t="shared" si="9"/>
        <v>OPT-86</v>
      </c>
      <c r="D77" s="301" t="s">
        <v>197</v>
      </c>
      <c r="E77" s="301" t="s">
        <v>200</v>
      </c>
      <c r="F77" s="301" t="s">
        <v>47</v>
      </c>
    </row>
    <row r="78" spans="1:6" ht="12.75">
      <c r="A78" s="221">
        <v>73</v>
      </c>
      <c r="B78" s="221" t="str">
        <f t="shared" si="8"/>
        <v>Jere Vihelä</v>
      </c>
      <c r="C78" s="221" t="str">
        <f t="shared" si="9"/>
        <v>OPT-86</v>
      </c>
      <c r="D78" s="301" t="s">
        <v>201</v>
      </c>
      <c r="E78" s="301" t="s">
        <v>202</v>
      </c>
      <c r="F78" s="301" t="s">
        <v>47</v>
      </c>
    </row>
    <row r="79" spans="1:6" ht="12.75">
      <c r="A79" s="221">
        <v>74</v>
      </c>
      <c r="B79" s="221" t="str">
        <f t="shared" si="8"/>
        <v>Tuomas Kvist</v>
      </c>
      <c r="C79" s="221" t="str">
        <f t="shared" si="9"/>
        <v>OPT-86</v>
      </c>
      <c r="D79" s="301" t="s">
        <v>203</v>
      </c>
      <c r="E79" s="301" t="s">
        <v>61</v>
      </c>
      <c r="F79" s="301" t="s">
        <v>47</v>
      </c>
    </row>
    <row r="80" spans="1:6" ht="12.75">
      <c r="A80" s="221">
        <v>75</v>
      </c>
      <c r="B80" s="221" t="str">
        <f t="shared" si="8"/>
        <v>Vitali Trofimov</v>
      </c>
      <c r="C80" s="221" t="str">
        <f t="shared" si="9"/>
        <v>OPT-86</v>
      </c>
      <c r="D80" s="301" t="s">
        <v>204</v>
      </c>
      <c r="E80" s="301" t="s">
        <v>205</v>
      </c>
      <c r="F80" s="301" t="s">
        <v>47</v>
      </c>
    </row>
    <row r="81" spans="2:6" ht="12.75">
      <c r="B81" s="221" t="str">
        <f t="shared" si="8"/>
        <v> </v>
      </c>
      <c r="C81" s="221">
        <f t="shared" si="9"/>
      </c>
      <c r="D81" s="227"/>
      <c r="E81" s="227"/>
      <c r="F81" s="227"/>
    </row>
    <row r="82" spans="2:6" ht="12.75">
      <c r="B82" s="221" t="str">
        <f t="shared" si="8"/>
        <v> </v>
      </c>
      <c r="C82" s="221">
        <f t="shared" si="9"/>
      </c>
      <c r="D82" s="227"/>
      <c r="E82" s="227"/>
      <c r="F82" s="227"/>
    </row>
    <row r="83" spans="2:6" ht="12.75">
      <c r="B83" s="221" t="str">
        <f t="shared" si="8"/>
        <v> </v>
      </c>
      <c r="C83" s="221">
        <f t="shared" si="9"/>
      </c>
      <c r="D83" s="227"/>
      <c r="E83" s="227"/>
      <c r="F83" s="227"/>
    </row>
    <row r="84" spans="2:6" ht="12.75">
      <c r="B84" s="221" t="str">
        <f t="shared" si="8"/>
        <v> </v>
      </c>
      <c r="C84" s="221">
        <f t="shared" si="9"/>
      </c>
      <c r="D84" s="227"/>
      <c r="E84" s="227"/>
      <c r="F84" s="227"/>
    </row>
    <row r="85" spans="2:6" ht="12.75">
      <c r="B85" s="221" t="str">
        <f t="shared" si="8"/>
        <v> </v>
      </c>
      <c r="C85" s="221">
        <f t="shared" si="9"/>
      </c>
      <c r="D85" s="227"/>
      <c r="E85" s="227"/>
      <c r="F85" s="227"/>
    </row>
    <row r="86" spans="2:6" ht="12.75">
      <c r="B86" s="221" t="str">
        <f t="shared" si="8"/>
        <v> </v>
      </c>
      <c r="C86" s="221">
        <f t="shared" si="9"/>
      </c>
      <c r="D86" s="227"/>
      <c r="E86" s="227"/>
      <c r="F86" s="227"/>
    </row>
    <row r="87" spans="2:6" ht="12.75">
      <c r="B87" s="221" t="str">
        <f t="shared" si="8"/>
        <v> </v>
      </c>
      <c r="C87" s="221">
        <f t="shared" si="9"/>
      </c>
      <c r="D87" s="227"/>
      <c r="E87" s="227"/>
      <c r="F87" s="227"/>
    </row>
    <row r="88" spans="2:6" ht="12.75">
      <c r="B88" s="221" t="str">
        <f t="shared" si="8"/>
        <v> </v>
      </c>
      <c r="C88" s="221">
        <f t="shared" si="9"/>
      </c>
      <c r="D88" s="227"/>
      <c r="E88" s="227"/>
      <c r="F88" s="227"/>
    </row>
    <row r="89" spans="2:6" ht="12.75">
      <c r="B89" s="221" t="str">
        <f t="shared" si="8"/>
        <v> </v>
      </c>
      <c r="C89" s="221">
        <f t="shared" si="9"/>
      </c>
      <c r="D89" s="227"/>
      <c r="E89" s="227"/>
      <c r="F89" s="227"/>
    </row>
    <row r="90" spans="2:6" ht="12.75">
      <c r="B90" s="221" t="str">
        <f t="shared" si="8"/>
        <v> </v>
      </c>
      <c r="C90" s="221">
        <f t="shared" si="9"/>
      </c>
      <c r="D90" s="227"/>
      <c r="E90" s="227"/>
      <c r="F90" s="227"/>
    </row>
    <row r="91" spans="2:6" ht="12.75">
      <c r="B91" s="221" t="str">
        <f t="shared" si="8"/>
        <v> </v>
      </c>
      <c r="C91" s="221">
        <f t="shared" si="9"/>
      </c>
      <c r="D91" s="227"/>
      <c r="E91" s="227"/>
      <c r="F91" s="227"/>
    </row>
    <row r="92" spans="2:6" ht="12.75">
      <c r="B92" s="221" t="str">
        <f t="shared" si="8"/>
        <v> </v>
      </c>
      <c r="C92" s="221">
        <f t="shared" si="9"/>
      </c>
      <c r="D92" s="227"/>
      <c r="E92" s="227"/>
      <c r="F92" s="227"/>
    </row>
    <row r="93" spans="1:6" ht="12.75">
      <c r="A93" s="221">
        <v>99</v>
      </c>
      <c r="B93" s="221" t="str">
        <f t="shared" si="8"/>
        <v> </v>
      </c>
      <c r="C93" s="221">
        <f t="shared" si="9"/>
      </c>
      <c r="D93" s="227"/>
      <c r="E93" s="227"/>
      <c r="F93" s="227"/>
    </row>
    <row r="94" spans="1:6" ht="12.75">
      <c r="A94" s="221">
        <v>100</v>
      </c>
      <c r="B94" s="221" t="str">
        <f t="shared" si="8"/>
        <v> </v>
      </c>
      <c r="C94" s="221">
        <f t="shared" si="9"/>
      </c>
      <c r="D94" s="227"/>
      <c r="E94" s="227"/>
      <c r="F94" s="227"/>
    </row>
    <row r="95" spans="1:6" ht="12.75">
      <c r="A95" s="221">
        <v>101</v>
      </c>
      <c r="B95" s="221" t="str">
        <f t="shared" si="8"/>
        <v> </v>
      </c>
      <c r="C95" s="221">
        <f t="shared" si="9"/>
      </c>
      <c r="D95" s="227"/>
      <c r="E95" s="227"/>
      <c r="F95" s="227"/>
    </row>
    <row r="96" spans="1:6" ht="12.75">
      <c r="A96" s="221">
        <v>102</v>
      </c>
      <c r="B96" s="221" t="str">
        <f t="shared" si="8"/>
        <v> </v>
      </c>
      <c r="C96" s="221">
        <f t="shared" si="9"/>
      </c>
      <c r="D96" s="227"/>
      <c r="E96" s="227"/>
      <c r="F96" s="227"/>
    </row>
    <row r="97" spans="1:6" ht="12.75">
      <c r="A97" s="221">
        <v>103</v>
      </c>
      <c r="B97" s="221" t="str">
        <f t="shared" si="8"/>
        <v> </v>
      </c>
      <c r="C97" s="221">
        <f t="shared" si="9"/>
      </c>
      <c r="D97" s="227"/>
      <c r="E97" s="227"/>
      <c r="F97" s="227"/>
    </row>
    <row r="98" spans="1:6" ht="12.75">
      <c r="A98" s="221">
        <v>104</v>
      </c>
      <c r="B98" s="221" t="str">
        <f t="shared" si="8"/>
        <v> </v>
      </c>
      <c r="C98" s="221">
        <f t="shared" si="9"/>
      </c>
      <c r="D98" s="227"/>
      <c r="E98" s="227"/>
      <c r="F98" s="227"/>
    </row>
    <row r="99" spans="1:6" ht="12.75">
      <c r="A99" s="221">
        <v>105</v>
      </c>
      <c r="B99" s="221" t="str">
        <f t="shared" si="8"/>
        <v> </v>
      </c>
      <c r="C99" s="221">
        <f t="shared" si="9"/>
      </c>
      <c r="D99" s="227"/>
      <c r="E99" s="227"/>
      <c r="F99" s="227"/>
    </row>
    <row r="100" spans="1:6" ht="12.75">
      <c r="A100" s="221">
        <v>106</v>
      </c>
      <c r="B100" s="221" t="str">
        <f t="shared" si="8"/>
        <v> </v>
      </c>
      <c r="C100" s="221">
        <f t="shared" si="9"/>
      </c>
      <c r="D100" s="227"/>
      <c r="E100" s="227"/>
      <c r="F100" s="227"/>
    </row>
    <row r="101" spans="1:6" ht="12.75">
      <c r="A101" s="221">
        <v>107</v>
      </c>
      <c r="B101" s="221" t="str">
        <f t="shared" si="8"/>
        <v> </v>
      </c>
      <c r="C101" s="221">
        <f t="shared" si="9"/>
      </c>
      <c r="D101" s="227"/>
      <c r="E101" s="227"/>
      <c r="F101" s="227"/>
    </row>
    <row r="102" spans="1:6" ht="12.75">
      <c r="A102" s="221">
        <v>108</v>
      </c>
      <c r="B102" s="221" t="str">
        <f t="shared" si="8"/>
        <v> </v>
      </c>
      <c r="C102" s="221">
        <f t="shared" si="9"/>
      </c>
      <c r="D102" s="227"/>
      <c r="E102" s="227"/>
      <c r="F102" s="227"/>
    </row>
    <row r="103" spans="1:6" ht="12.75">
      <c r="A103" s="221">
        <v>109</v>
      </c>
      <c r="B103" s="221" t="str">
        <f t="shared" si="8"/>
        <v> </v>
      </c>
      <c r="C103" s="221">
        <f t="shared" si="9"/>
      </c>
      <c r="D103" s="227"/>
      <c r="E103" s="227"/>
      <c r="F103" s="227"/>
    </row>
    <row r="104" spans="1:6" ht="12.75">
      <c r="A104" s="221">
        <v>110</v>
      </c>
      <c r="B104" s="221" t="str">
        <f t="shared" si="8"/>
        <v> </v>
      </c>
      <c r="C104" s="221">
        <f t="shared" si="9"/>
      </c>
      <c r="D104" s="227"/>
      <c r="E104" s="227"/>
      <c r="F104" s="227"/>
    </row>
    <row r="105" spans="1:6" ht="12.75">
      <c r="A105" s="221">
        <v>111</v>
      </c>
      <c r="B105" s="221" t="str">
        <f t="shared" si="8"/>
        <v> </v>
      </c>
      <c r="C105" s="221">
        <f t="shared" si="9"/>
      </c>
      <c r="D105" s="227"/>
      <c r="E105" s="227"/>
      <c r="F105" s="227"/>
    </row>
    <row r="106" spans="1:6" ht="12.75">
      <c r="A106" s="221">
        <v>112</v>
      </c>
      <c r="B106" s="221" t="str">
        <f t="shared" si="8"/>
        <v> </v>
      </c>
      <c r="C106" s="221">
        <f t="shared" si="9"/>
      </c>
      <c r="D106" s="227"/>
      <c r="E106" s="227"/>
      <c r="F106" s="227"/>
    </row>
    <row r="107" spans="1:6" ht="12.75">
      <c r="A107" s="221">
        <v>113</v>
      </c>
      <c r="B107" s="221" t="str">
        <f t="shared" si="8"/>
        <v> </v>
      </c>
      <c r="C107" s="221">
        <f t="shared" si="9"/>
      </c>
      <c r="D107" s="227"/>
      <c r="E107" s="227"/>
      <c r="F107" s="227"/>
    </row>
    <row r="108" spans="1:6" ht="12.75">
      <c r="A108" s="221">
        <v>114</v>
      </c>
      <c r="B108" s="221" t="str">
        <f t="shared" si="8"/>
        <v> </v>
      </c>
      <c r="C108" s="221">
        <f t="shared" si="9"/>
      </c>
      <c r="D108" s="227"/>
      <c r="E108" s="227"/>
      <c r="F108" s="227"/>
    </row>
    <row r="109" spans="1:6" ht="12.75">
      <c r="A109" s="221">
        <v>115</v>
      </c>
      <c r="B109" s="221" t="str">
        <f t="shared" si="8"/>
        <v> </v>
      </c>
      <c r="C109" s="221">
        <f t="shared" si="9"/>
      </c>
      <c r="D109" s="227"/>
      <c r="E109" s="227"/>
      <c r="F109" s="227"/>
    </row>
    <row r="110" spans="1:6" ht="12.75">
      <c r="A110" s="221">
        <v>116</v>
      </c>
      <c r="B110" s="221" t="str">
        <f t="shared" si="8"/>
        <v> </v>
      </c>
      <c r="C110" s="221">
        <f t="shared" si="9"/>
      </c>
      <c r="D110" s="227"/>
      <c r="E110" s="227"/>
      <c r="F110" s="227"/>
    </row>
    <row r="111" spans="1:6" ht="12.75">
      <c r="A111" s="221">
        <v>117</v>
      </c>
      <c r="B111" s="221" t="str">
        <f t="shared" si="8"/>
        <v> </v>
      </c>
      <c r="C111" s="221">
        <f t="shared" si="9"/>
      </c>
      <c r="D111" s="227"/>
      <c r="E111" s="227"/>
      <c r="F111" s="227"/>
    </row>
    <row r="112" spans="1:6" ht="12.75">
      <c r="A112" s="221">
        <v>118</v>
      </c>
      <c r="B112" s="221" t="str">
        <f t="shared" si="8"/>
        <v> </v>
      </c>
      <c r="C112" s="221">
        <f t="shared" si="9"/>
      </c>
      <c r="D112" s="227"/>
      <c r="E112" s="227"/>
      <c r="F112" s="227"/>
    </row>
    <row r="113" spans="1:6" ht="12.75">
      <c r="A113" s="221">
        <v>119</v>
      </c>
      <c r="B113" s="221" t="str">
        <f t="shared" si="8"/>
        <v> </v>
      </c>
      <c r="C113" s="221">
        <f t="shared" si="9"/>
      </c>
      <c r="D113" s="227"/>
      <c r="E113" s="227"/>
      <c r="F113" s="227"/>
    </row>
    <row r="114" spans="1:6" ht="12.75">
      <c r="A114" s="221">
        <v>120</v>
      </c>
      <c r="B114" s="221" t="str">
        <f t="shared" si="8"/>
        <v> </v>
      </c>
      <c r="C114" s="221">
        <f t="shared" si="9"/>
      </c>
      <c r="D114" s="227"/>
      <c r="E114" s="227"/>
      <c r="F114" s="227"/>
    </row>
    <row r="115" spans="1:6" ht="12.75">
      <c r="A115" s="221">
        <v>121</v>
      </c>
      <c r="B115" s="221" t="str">
        <f t="shared" si="8"/>
        <v> </v>
      </c>
      <c r="C115" s="221">
        <f t="shared" si="9"/>
      </c>
      <c r="D115" s="227"/>
      <c r="E115" s="227"/>
      <c r="F115" s="227"/>
    </row>
    <row r="116" spans="1:6" ht="12.75">
      <c r="A116" s="221">
        <v>122</v>
      </c>
      <c r="B116" s="221" t="str">
        <f t="shared" si="8"/>
        <v> </v>
      </c>
      <c r="C116" s="221">
        <f t="shared" si="9"/>
      </c>
      <c r="D116" s="227"/>
      <c r="E116" s="227"/>
      <c r="F116" s="227"/>
    </row>
    <row r="117" spans="1:6" ht="12.75">
      <c r="A117" s="221">
        <v>123</v>
      </c>
      <c r="B117" s="221" t="str">
        <f t="shared" si="8"/>
        <v> </v>
      </c>
      <c r="C117" s="221">
        <f t="shared" si="9"/>
      </c>
      <c r="D117" s="227"/>
      <c r="E117" s="227"/>
      <c r="F117" s="227"/>
    </row>
    <row r="118" spans="1:6" ht="12.75">
      <c r="A118" s="221">
        <v>124</v>
      </c>
      <c r="B118" s="221" t="str">
        <f t="shared" si="8"/>
        <v> </v>
      </c>
      <c r="C118" s="221">
        <f t="shared" si="9"/>
      </c>
      <c r="D118" s="227"/>
      <c r="E118" s="227"/>
      <c r="F118" s="227"/>
    </row>
    <row r="119" spans="1:6" ht="12.75">
      <c r="A119" s="221">
        <v>125</v>
      </c>
      <c r="B119" s="221" t="str">
        <f t="shared" si="8"/>
        <v> </v>
      </c>
      <c r="C119" s="221">
        <f t="shared" si="9"/>
      </c>
      <c r="D119" s="227"/>
      <c r="E119" s="227"/>
      <c r="F119" s="227"/>
    </row>
    <row r="120" spans="1:6" ht="12.75">
      <c r="A120" s="221">
        <v>126</v>
      </c>
      <c r="B120" s="221" t="str">
        <f t="shared" si="8"/>
        <v> </v>
      </c>
      <c r="C120" s="221">
        <f t="shared" si="9"/>
      </c>
      <c r="D120" s="227"/>
      <c r="E120" s="227"/>
      <c r="F120" s="227"/>
    </row>
    <row r="121" spans="1:6" ht="12.75">
      <c r="A121" s="221">
        <v>127</v>
      </c>
      <c r="B121" s="221" t="str">
        <f t="shared" si="8"/>
        <v> </v>
      </c>
      <c r="C121" s="221">
        <f t="shared" si="9"/>
      </c>
      <c r="D121" s="227"/>
      <c r="E121" s="227"/>
      <c r="F121" s="227"/>
    </row>
    <row r="122" spans="1:6" ht="12.75">
      <c r="A122" s="221">
        <v>128</v>
      </c>
      <c r="B122" s="221" t="str">
        <f t="shared" si="8"/>
        <v> </v>
      </c>
      <c r="C122" s="221">
        <f t="shared" si="9"/>
      </c>
      <c r="D122" s="227"/>
      <c r="E122" s="227"/>
      <c r="F122" s="227"/>
    </row>
    <row r="123" spans="1:6" ht="12.75">
      <c r="A123" s="221">
        <v>129</v>
      </c>
      <c r="B123" s="221" t="str">
        <f aca="true" t="shared" si="10" ref="B123:B186">CONCATENATE(E123," ",D123)</f>
        <v> </v>
      </c>
      <c r="C123" s="221">
        <f aca="true" t="shared" si="11" ref="C123:C186">IF(F123="","",F123)</f>
      </c>
      <c r="D123" s="227"/>
      <c r="E123" s="227"/>
      <c r="F123" s="227"/>
    </row>
    <row r="124" spans="1:6" ht="12.75">
      <c r="A124" s="221">
        <v>130</v>
      </c>
      <c r="B124" s="221" t="str">
        <f t="shared" si="10"/>
        <v> </v>
      </c>
      <c r="C124" s="221">
        <f t="shared" si="11"/>
      </c>
      <c r="D124" s="227"/>
      <c r="E124" s="227"/>
      <c r="F124" s="227"/>
    </row>
    <row r="125" spans="1:6" ht="12.75">
      <c r="A125" s="221">
        <v>131</v>
      </c>
      <c r="B125" s="221" t="str">
        <f t="shared" si="10"/>
        <v> </v>
      </c>
      <c r="C125" s="221">
        <f t="shared" si="11"/>
      </c>
      <c r="D125" s="227"/>
      <c r="E125" s="227"/>
      <c r="F125" s="227"/>
    </row>
    <row r="126" spans="1:6" ht="12.75">
      <c r="A126" s="221">
        <v>132</v>
      </c>
      <c r="B126" s="221" t="str">
        <f t="shared" si="10"/>
        <v> </v>
      </c>
      <c r="C126" s="221">
        <f t="shared" si="11"/>
      </c>
      <c r="D126" s="227"/>
      <c r="E126" s="227"/>
      <c r="F126" s="227"/>
    </row>
    <row r="127" spans="1:6" ht="12.75">
      <c r="A127" s="221">
        <v>133</v>
      </c>
      <c r="B127" s="221" t="str">
        <f t="shared" si="10"/>
        <v> </v>
      </c>
      <c r="C127" s="221">
        <f t="shared" si="11"/>
      </c>
      <c r="D127" s="227"/>
      <c r="E127" s="227"/>
      <c r="F127" s="227"/>
    </row>
    <row r="128" spans="1:6" ht="12.75">
      <c r="A128" s="221">
        <v>134</v>
      </c>
      <c r="B128" s="221" t="str">
        <f t="shared" si="10"/>
        <v> </v>
      </c>
      <c r="C128" s="221">
        <f t="shared" si="11"/>
      </c>
      <c r="D128" s="227"/>
      <c r="E128" s="227"/>
      <c r="F128" s="227"/>
    </row>
    <row r="129" spans="1:6" ht="12.75">
      <c r="A129" s="221">
        <v>135</v>
      </c>
      <c r="B129" s="221" t="str">
        <f t="shared" si="10"/>
        <v> </v>
      </c>
      <c r="C129" s="221">
        <f t="shared" si="11"/>
      </c>
      <c r="D129" s="227"/>
      <c r="E129" s="227"/>
      <c r="F129" s="227"/>
    </row>
    <row r="130" spans="1:6" ht="12.75">
      <c r="A130" s="221">
        <v>136</v>
      </c>
      <c r="B130" s="221" t="str">
        <f t="shared" si="10"/>
        <v> </v>
      </c>
      <c r="C130" s="221">
        <f t="shared" si="11"/>
      </c>
      <c r="D130" s="227"/>
      <c r="E130" s="227"/>
      <c r="F130" s="227"/>
    </row>
    <row r="131" spans="1:6" ht="12.75">
      <c r="A131" s="221">
        <v>137</v>
      </c>
      <c r="B131" s="221" t="str">
        <f t="shared" si="10"/>
        <v> </v>
      </c>
      <c r="C131" s="221">
        <f t="shared" si="11"/>
      </c>
      <c r="D131" s="227"/>
      <c r="E131" s="227"/>
      <c r="F131" s="227"/>
    </row>
    <row r="132" spans="1:6" ht="12.75">
      <c r="A132" s="221">
        <v>138</v>
      </c>
      <c r="B132" s="221" t="str">
        <f t="shared" si="10"/>
        <v> </v>
      </c>
      <c r="C132" s="221">
        <f t="shared" si="11"/>
      </c>
      <c r="D132" s="227"/>
      <c r="E132" s="227"/>
      <c r="F132" s="227"/>
    </row>
    <row r="133" spans="1:6" ht="12.75">
      <c r="A133" s="221">
        <v>139</v>
      </c>
      <c r="B133" s="221" t="str">
        <f t="shared" si="10"/>
        <v> </v>
      </c>
      <c r="C133" s="221">
        <f t="shared" si="11"/>
      </c>
      <c r="D133" s="227"/>
      <c r="E133" s="227"/>
      <c r="F133" s="227"/>
    </row>
    <row r="134" spans="1:6" ht="12.75">
      <c r="A134" s="221">
        <v>140</v>
      </c>
      <c r="B134" s="221" t="str">
        <f t="shared" si="10"/>
        <v> </v>
      </c>
      <c r="C134" s="221">
        <f t="shared" si="11"/>
      </c>
      <c r="D134" s="227"/>
      <c r="E134" s="227"/>
      <c r="F134" s="227"/>
    </row>
    <row r="135" spans="1:6" ht="12.75">
      <c r="A135" s="221">
        <v>141</v>
      </c>
      <c r="B135" s="221" t="str">
        <f t="shared" si="10"/>
        <v> </v>
      </c>
      <c r="C135" s="221">
        <f t="shared" si="11"/>
      </c>
      <c r="D135" s="227"/>
      <c r="E135" s="227"/>
      <c r="F135" s="227"/>
    </row>
    <row r="136" spans="1:6" ht="12.75">
      <c r="A136" s="221">
        <v>142</v>
      </c>
      <c r="B136" s="221" t="str">
        <f t="shared" si="10"/>
        <v> </v>
      </c>
      <c r="C136" s="221">
        <f t="shared" si="11"/>
      </c>
      <c r="D136" s="227"/>
      <c r="E136" s="227"/>
      <c r="F136" s="227"/>
    </row>
    <row r="137" spans="1:6" ht="12.75">
      <c r="A137" s="221">
        <v>143</v>
      </c>
      <c r="B137" s="221" t="str">
        <f t="shared" si="10"/>
        <v> </v>
      </c>
      <c r="C137" s="221">
        <f t="shared" si="11"/>
      </c>
      <c r="D137" s="227"/>
      <c r="E137" s="227"/>
      <c r="F137" s="227"/>
    </row>
    <row r="138" spans="1:6" ht="12.75">
      <c r="A138" s="221">
        <v>144</v>
      </c>
      <c r="B138" s="221" t="str">
        <f t="shared" si="10"/>
        <v> </v>
      </c>
      <c r="C138" s="221">
        <f t="shared" si="11"/>
      </c>
      <c r="D138" s="227"/>
      <c r="E138" s="227"/>
      <c r="F138" s="227"/>
    </row>
    <row r="139" spans="1:6" ht="12.75">
      <c r="A139" s="221">
        <v>145</v>
      </c>
      <c r="B139" s="221" t="str">
        <f t="shared" si="10"/>
        <v> </v>
      </c>
      <c r="C139" s="221">
        <f t="shared" si="11"/>
      </c>
      <c r="D139" s="227"/>
      <c r="E139" s="227"/>
      <c r="F139" s="227"/>
    </row>
    <row r="140" spans="1:6" ht="12.75">
      <c r="A140" s="221">
        <v>146</v>
      </c>
      <c r="B140" s="221" t="str">
        <f t="shared" si="10"/>
        <v> </v>
      </c>
      <c r="C140" s="221">
        <f t="shared" si="11"/>
      </c>
      <c r="D140" s="227"/>
      <c r="E140" s="227"/>
      <c r="F140" s="227"/>
    </row>
    <row r="141" spans="1:6" ht="12.75">
      <c r="A141" s="221">
        <v>147</v>
      </c>
      <c r="B141" s="221" t="str">
        <f t="shared" si="10"/>
        <v> </v>
      </c>
      <c r="C141" s="221">
        <f t="shared" si="11"/>
      </c>
      <c r="D141" s="227"/>
      <c r="E141" s="227"/>
      <c r="F141" s="227"/>
    </row>
    <row r="142" spans="1:6" ht="12.75">
      <c r="A142" s="221">
        <v>148</v>
      </c>
      <c r="B142" s="221" t="str">
        <f t="shared" si="10"/>
        <v> </v>
      </c>
      <c r="C142" s="221">
        <f t="shared" si="11"/>
      </c>
      <c r="D142" s="227"/>
      <c r="E142" s="227"/>
      <c r="F142" s="227"/>
    </row>
    <row r="143" spans="1:6" ht="12.75">
      <c r="A143" s="221">
        <v>149</v>
      </c>
      <c r="B143" s="221" t="str">
        <f t="shared" si="10"/>
        <v> </v>
      </c>
      <c r="C143" s="221">
        <f t="shared" si="11"/>
      </c>
      <c r="D143" s="227"/>
      <c r="E143" s="227"/>
      <c r="F143" s="227"/>
    </row>
    <row r="144" spans="1:6" ht="12.75">
      <c r="A144" s="221">
        <v>150</v>
      </c>
      <c r="B144" s="221" t="str">
        <f t="shared" si="10"/>
        <v> </v>
      </c>
      <c r="C144" s="221">
        <f t="shared" si="11"/>
      </c>
      <c r="D144" s="227"/>
      <c r="E144" s="227"/>
      <c r="F144" s="227"/>
    </row>
    <row r="145" spans="1:6" ht="12.75">
      <c r="A145" s="221">
        <v>151</v>
      </c>
      <c r="B145" s="221" t="str">
        <f t="shared" si="10"/>
        <v> </v>
      </c>
      <c r="C145" s="221">
        <f t="shared" si="11"/>
      </c>
      <c r="D145" s="227"/>
      <c r="E145" s="227"/>
      <c r="F145" s="227"/>
    </row>
    <row r="146" spans="1:6" ht="12.75">
      <c r="A146" s="221">
        <v>152</v>
      </c>
      <c r="B146" s="221" t="str">
        <f t="shared" si="10"/>
        <v> </v>
      </c>
      <c r="C146" s="221">
        <f t="shared" si="11"/>
      </c>
      <c r="D146" s="227"/>
      <c r="E146" s="227"/>
      <c r="F146" s="227"/>
    </row>
    <row r="147" spans="1:6" ht="12.75">
      <c r="A147" s="221">
        <v>153</v>
      </c>
      <c r="B147" s="221" t="str">
        <f t="shared" si="10"/>
        <v> </v>
      </c>
      <c r="C147" s="221">
        <f t="shared" si="11"/>
      </c>
      <c r="D147" s="227"/>
      <c r="E147" s="227"/>
      <c r="F147" s="227"/>
    </row>
    <row r="148" spans="1:6" ht="12.75">
      <c r="A148" s="221">
        <v>154</v>
      </c>
      <c r="B148" s="221" t="str">
        <f t="shared" si="10"/>
        <v> </v>
      </c>
      <c r="C148" s="221">
        <f t="shared" si="11"/>
      </c>
      <c r="D148" s="227"/>
      <c r="E148" s="227"/>
      <c r="F148" s="227"/>
    </row>
    <row r="149" spans="1:6" ht="12.75">
      <c r="A149" s="221">
        <v>155</v>
      </c>
      <c r="B149" s="221" t="str">
        <f t="shared" si="10"/>
        <v> </v>
      </c>
      <c r="C149" s="221">
        <f t="shared" si="11"/>
      </c>
      <c r="D149" s="227"/>
      <c r="E149" s="227"/>
      <c r="F149" s="227"/>
    </row>
    <row r="150" spans="1:6" ht="12.75">
      <c r="A150" s="221">
        <v>156</v>
      </c>
      <c r="B150" s="221" t="str">
        <f t="shared" si="10"/>
        <v> </v>
      </c>
      <c r="C150" s="221">
        <f t="shared" si="11"/>
      </c>
      <c r="D150" s="227"/>
      <c r="E150" s="227"/>
      <c r="F150" s="227"/>
    </row>
    <row r="151" spans="1:6" ht="12.75">
      <c r="A151" s="221">
        <v>157</v>
      </c>
      <c r="B151" s="221" t="str">
        <f t="shared" si="10"/>
        <v> </v>
      </c>
      <c r="C151" s="221">
        <f t="shared" si="11"/>
      </c>
      <c r="D151" s="227"/>
      <c r="E151" s="227"/>
      <c r="F151" s="227"/>
    </row>
    <row r="152" spans="1:6" ht="12.75">
      <c r="A152" s="221">
        <v>158</v>
      </c>
      <c r="B152" s="221" t="str">
        <f t="shared" si="10"/>
        <v> </v>
      </c>
      <c r="C152" s="221">
        <f t="shared" si="11"/>
      </c>
      <c r="D152" s="227"/>
      <c r="E152" s="227"/>
      <c r="F152" s="227"/>
    </row>
    <row r="153" spans="1:6" ht="12.75">
      <c r="A153" s="221">
        <v>159</v>
      </c>
      <c r="B153" s="221" t="str">
        <f t="shared" si="10"/>
        <v> </v>
      </c>
      <c r="C153" s="221">
        <f t="shared" si="11"/>
      </c>
      <c r="D153" s="227"/>
      <c r="E153" s="227"/>
      <c r="F153" s="227"/>
    </row>
    <row r="154" spans="1:6" ht="12.75">
      <c r="A154" s="221">
        <v>160</v>
      </c>
      <c r="B154" s="221" t="str">
        <f t="shared" si="10"/>
        <v> </v>
      </c>
      <c r="C154" s="221">
        <f t="shared" si="11"/>
      </c>
      <c r="D154" s="227"/>
      <c r="E154" s="227"/>
      <c r="F154" s="227"/>
    </row>
    <row r="155" spans="1:6" ht="12.75">
      <c r="A155" s="221">
        <v>161</v>
      </c>
      <c r="B155" s="221" t="str">
        <f t="shared" si="10"/>
        <v> </v>
      </c>
      <c r="C155" s="221">
        <f t="shared" si="11"/>
      </c>
      <c r="D155" s="227"/>
      <c r="E155" s="227"/>
      <c r="F155" s="227"/>
    </row>
    <row r="156" spans="1:6" ht="12.75">
      <c r="A156" s="221">
        <v>162</v>
      </c>
      <c r="B156" s="221" t="str">
        <f t="shared" si="10"/>
        <v> </v>
      </c>
      <c r="C156" s="221">
        <f t="shared" si="11"/>
      </c>
      <c r="D156" s="227"/>
      <c r="E156" s="227"/>
      <c r="F156" s="227"/>
    </row>
    <row r="157" spans="1:6" ht="12.75">
      <c r="A157" s="221">
        <v>163</v>
      </c>
      <c r="B157" s="221" t="str">
        <f t="shared" si="10"/>
        <v> </v>
      </c>
      <c r="C157" s="221">
        <f t="shared" si="11"/>
      </c>
      <c r="D157" s="227"/>
      <c r="E157" s="227"/>
      <c r="F157" s="227"/>
    </row>
    <row r="158" spans="1:6" ht="12.75">
      <c r="A158" s="221">
        <v>164</v>
      </c>
      <c r="B158" s="221" t="str">
        <f t="shared" si="10"/>
        <v> </v>
      </c>
      <c r="C158" s="221">
        <f t="shared" si="11"/>
      </c>
      <c r="D158" s="227"/>
      <c r="E158" s="227"/>
      <c r="F158" s="227"/>
    </row>
    <row r="159" spans="1:6" ht="12.75">
      <c r="A159" s="221">
        <v>165</v>
      </c>
      <c r="B159" s="221" t="str">
        <f t="shared" si="10"/>
        <v> </v>
      </c>
      <c r="C159" s="221">
        <f t="shared" si="11"/>
      </c>
      <c r="D159" s="227"/>
      <c r="E159" s="227"/>
      <c r="F159" s="227"/>
    </row>
    <row r="160" spans="1:6" ht="12.75">
      <c r="A160" s="221">
        <v>166</v>
      </c>
      <c r="B160" s="221" t="str">
        <f t="shared" si="10"/>
        <v> </v>
      </c>
      <c r="C160" s="221">
        <f t="shared" si="11"/>
      </c>
      <c r="D160" s="227"/>
      <c r="E160" s="227"/>
      <c r="F160" s="227"/>
    </row>
    <row r="161" spans="1:6" ht="12.75">
      <c r="A161" s="221">
        <v>167</v>
      </c>
      <c r="B161" s="221" t="str">
        <f t="shared" si="10"/>
        <v> </v>
      </c>
      <c r="C161" s="221">
        <f t="shared" si="11"/>
      </c>
      <c r="D161" s="227"/>
      <c r="E161" s="227"/>
      <c r="F161" s="227"/>
    </row>
    <row r="162" spans="1:6" ht="12.75">
      <c r="A162" s="221">
        <v>168</v>
      </c>
      <c r="B162" s="221" t="str">
        <f t="shared" si="10"/>
        <v> </v>
      </c>
      <c r="C162" s="221">
        <f t="shared" si="11"/>
      </c>
      <c r="D162" s="227"/>
      <c r="E162" s="227"/>
      <c r="F162" s="227"/>
    </row>
    <row r="163" spans="1:6" ht="12.75">
      <c r="A163" s="221">
        <v>169</v>
      </c>
      <c r="B163" s="221" t="str">
        <f t="shared" si="10"/>
        <v> </v>
      </c>
      <c r="C163" s="221">
        <f t="shared" si="11"/>
      </c>
      <c r="D163" s="227"/>
      <c r="E163" s="227"/>
      <c r="F163" s="227"/>
    </row>
    <row r="164" spans="1:6" ht="12.75">
      <c r="A164" s="221">
        <v>170</v>
      </c>
      <c r="B164" s="221" t="str">
        <f t="shared" si="10"/>
        <v> </v>
      </c>
      <c r="C164" s="221">
        <f t="shared" si="11"/>
      </c>
      <c r="D164" s="227"/>
      <c r="E164" s="227"/>
      <c r="F164" s="227"/>
    </row>
    <row r="165" spans="1:6" ht="12.75">
      <c r="A165" s="221">
        <v>171</v>
      </c>
      <c r="B165" s="221" t="str">
        <f t="shared" si="10"/>
        <v> </v>
      </c>
      <c r="C165" s="221">
        <f t="shared" si="11"/>
      </c>
      <c r="D165" s="227"/>
      <c r="E165" s="227"/>
      <c r="F165" s="227"/>
    </row>
    <row r="166" spans="1:6" ht="12.75">
      <c r="A166" s="221">
        <v>172</v>
      </c>
      <c r="B166" s="221" t="str">
        <f t="shared" si="10"/>
        <v> </v>
      </c>
      <c r="C166" s="221">
        <f t="shared" si="11"/>
      </c>
      <c r="D166" s="227"/>
      <c r="E166" s="227"/>
      <c r="F166" s="227"/>
    </row>
    <row r="167" spans="1:6" ht="12.75">
      <c r="A167" s="221">
        <v>173</v>
      </c>
      <c r="B167" s="221" t="str">
        <f t="shared" si="10"/>
        <v> </v>
      </c>
      <c r="C167" s="221">
        <f t="shared" si="11"/>
      </c>
      <c r="D167" s="227"/>
      <c r="E167" s="227"/>
      <c r="F167" s="227"/>
    </row>
    <row r="168" spans="1:6" ht="12.75">
      <c r="A168" s="221">
        <v>174</v>
      </c>
      <c r="B168" s="221" t="str">
        <f t="shared" si="10"/>
        <v> </v>
      </c>
      <c r="C168" s="221">
        <f t="shared" si="11"/>
      </c>
      <c r="D168" s="227"/>
      <c r="E168" s="227"/>
      <c r="F168" s="227"/>
    </row>
    <row r="169" spans="1:6" ht="12.75">
      <c r="A169" s="221">
        <v>175</v>
      </c>
      <c r="B169" s="221" t="str">
        <f t="shared" si="10"/>
        <v> </v>
      </c>
      <c r="C169" s="221">
        <f t="shared" si="11"/>
      </c>
      <c r="D169" s="227"/>
      <c r="E169" s="227"/>
      <c r="F169" s="227"/>
    </row>
    <row r="170" spans="1:6" ht="12.75">
      <c r="A170" s="221">
        <v>176</v>
      </c>
      <c r="B170" s="221" t="str">
        <f t="shared" si="10"/>
        <v> </v>
      </c>
      <c r="C170" s="221">
        <f t="shared" si="11"/>
      </c>
      <c r="D170" s="227"/>
      <c r="E170" s="227"/>
      <c r="F170" s="227"/>
    </row>
    <row r="171" spans="1:6" ht="12.75">
      <c r="A171" s="221">
        <v>177</v>
      </c>
      <c r="B171" s="221" t="str">
        <f t="shared" si="10"/>
        <v> </v>
      </c>
      <c r="C171" s="221">
        <f t="shared" si="11"/>
      </c>
      <c r="D171" s="227"/>
      <c r="E171" s="227"/>
      <c r="F171" s="227"/>
    </row>
    <row r="172" spans="1:6" ht="12.75">
      <c r="A172" s="221">
        <v>178</v>
      </c>
      <c r="B172" s="221" t="str">
        <f t="shared" si="10"/>
        <v> </v>
      </c>
      <c r="C172" s="221">
        <f t="shared" si="11"/>
      </c>
      <c r="D172" s="227"/>
      <c r="E172" s="227"/>
      <c r="F172" s="227"/>
    </row>
    <row r="173" spans="1:6" ht="12.75">
      <c r="A173" s="221">
        <v>179</v>
      </c>
      <c r="B173" s="221" t="str">
        <f t="shared" si="10"/>
        <v> </v>
      </c>
      <c r="C173" s="221">
        <f t="shared" si="11"/>
      </c>
      <c r="D173" s="227"/>
      <c r="E173" s="227"/>
      <c r="F173" s="227"/>
    </row>
    <row r="174" spans="1:6" ht="12.75">
      <c r="A174" s="221">
        <v>180</v>
      </c>
      <c r="B174" s="221" t="str">
        <f t="shared" si="10"/>
        <v> </v>
      </c>
      <c r="C174" s="221">
        <f t="shared" si="11"/>
      </c>
      <c r="D174" s="227"/>
      <c r="E174" s="227"/>
      <c r="F174" s="227"/>
    </row>
    <row r="175" spans="1:6" ht="12.75">
      <c r="A175" s="221">
        <v>181</v>
      </c>
      <c r="B175" s="221" t="str">
        <f t="shared" si="10"/>
        <v> </v>
      </c>
      <c r="C175" s="221">
        <f t="shared" si="11"/>
      </c>
      <c r="D175" s="227"/>
      <c r="E175" s="227"/>
      <c r="F175" s="227"/>
    </row>
    <row r="176" spans="1:6" ht="12.75">
      <c r="A176" s="221">
        <v>182</v>
      </c>
      <c r="B176" s="221" t="str">
        <f t="shared" si="10"/>
        <v> </v>
      </c>
      <c r="C176" s="221">
        <f t="shared" si="11"/>
      </c>
      <c r="D176" s="227"/>
      <c r="E176" s="227"/>
      <c r="F176" s="227"/>
    </row>
    <row r="177" spans="1:6" ht="12.75">
      <c r="A177" s="221">
        <v>183</v>
      </c>
      <c r="B177" s="221" t="str">
        <f t="shared" si="10"/>
        <v> </v>
      </c>
      <c r="C177" s="221">
        <f t="shared" si="11"/>
      </c>
      <c r="D177" s="227"/>
      <c r="E177" s="227"/>
      <c r="F177" s="227"/>
    </row>
    <row r="178" spans="1:6" ht="12.75">
      <c r="A178" s="221">
        <v>184</v>
      </c>
      <c r="B178" s="221" t="str">
        <f t="shared" si="10"/>
        <v> </v>
      </c>
      <c r="C178" s="221">
        <f t="shared" si="11"/>
      </c>
      <c r="D178" s="227"/>
      <c r="E178" s="227"/>
      <c r="F178" s="227"/>
    </row>
    <row r="179" spans="1:6" ht="12.75">
      <c r="A179" s="221">
        <v>185</v>
      </c>
      <c r="B179" s="221" t="str">
        <f t="shared" si="10"/>
        <v> </v>
      </c>
      <c r="C179" s="221">
        <f t="shared" si="11"/>
      </c>
      <c r="D179" s="227"/>
      <c r="E179" s="227"/>
      <c r="F179" s="227"/>
    </row>
    <row r="180" spans="1:6" ht="12.75">
      <c r="A180" s="221">
        <v>186</v>
      </c>
      <c r="B180" s="221" t="str">
        <f t="shared" si="10"/>
        <v> </v>
      </c>
      <c r="C180" s="221">
        <f t="shared" si="11"/>
      </c>
      <c r="D180" s="227"/>
      <c r="E180" s="227"/>
      <c r="F180" s="227"/>
    </row>
    <row r="181" spans="1:6" ht="12.75">
      <c r="A181" s="221">
        <v>187</v>
      </c>
      <c r="B181" s="221" t="str">
        <f t="shared" si="10"/>
        <v> </v>
      </c>
      <c r="C181" s="221">
        <f t="shared" si="11"/>
      </c>
      <c r="D181" s="227"/>
      <c r="E181" s="227"/>
      <c r="F181" s="227"/>
    </row>
    <row r="182" spans="1:6" ht="12.75">
      <c r="A182" s="221">
        <v>188</v>
      </c>
      <c r="B182" s="221" t="str">
        <f t="shared" si="10"/>
        <v> </v>
      </c>
      <c r="C182" s="221">
        <f t="shared" si="11"/>
      </c>
      <c r="D182" s="227"/>
      <c r="E182" s="227"/>
      <c r="F182" s="227"/>
    </row>
    <row r="183" spans="1:6" ht="12.75">
      <c r="A183" s="221">
        <v>189</v>
      </c>
      <c r="B183" s="221" t="str">
        <f t="shared" si="10"/>
        <v> </v>
      </c>
      <c r="C183" s="221">
        <f t="shared" si="11"/>
      </c>
      <c r="D183" s="227"/>
      <c r="E183" s="227"/>
      <c r="F183" s="227"/>
    </row>
    <row r="184" spans="1:6" ht="12.75">
      <c r="A184" s="221">
        <v>190</v>
      </c>
      <c r="B184" s="221" t="str">
        <f t="shared" si="10"/>
        <v> </v>
      </c>
      <c r="C184" s="221">
        <f t="shared" si="11"/>
      </c>
      <c r="D184" s="227"/>
      <c r="E184" s="227"/>
      <c r="F184" s="227"/>
    </row>
    <row r="185" spans="1:6" ht="12.75">
      <c r="A185" s="221">
        <v>191</v>
      </c>
      <c r="B185" s="221" t="str">
        <f t="shared" si="10"/>
        <v> </v>
      </c>
      <c r="C185" s="221">
        <f t="shared" si="11"/>
      </c>
      <c r="D185" s="227"/>
      <c r="E185" s="227"/>
      <c r="F185" s="227"/>
    </row>
    <row r="186" spans="1:6" ht="12.75">
      <c r="A186" s="221">
        <v>192</v>
      </c>
      <c r="B186" s="221" t="str">
        <f t="shared" si="10"/>
        <v> </v>
      </c>
      <c r="C186" s="221">
        <f t="shared" si="11"/>
      </c>
      <c r="D186" s="227"/>
      <c r="E186" s="227"/>
      <c r="F186" s="227"/>
    </row>
    <row r="187" spans="1:6" ht="12.75">
      <c r="A187" s="221">
        <v>193</v>
      </c>
      <c r="B187" s="221" t="str">
        <f aca="true" t="shared" si="12" ref="B187:B244">CONCATENATE(E187," ",D187)</f>
        <v> </v>
      </c>
      <c r="C187" s="221">
        <f aca="true" t="shared" si="13" ref="C187:C244">IF(F187="","",F187)</f>
      </c>
      <c r="D187" s="227"/>
      <c r="E187" s="227"/>
      <c r="F187" s="227"/>
    </row>
    <row r="188" spans="1:6" ht="12.75">
      <c r="A188" s="221">
        <v>194</v>
      </c>
      <c r="B188" s="221" t="str">
        <f t="shared" si="12"/>
        <v> </v>
      </c>
      <c r="C188" s="221">
        <f t="shared" si="13"/>
      </c>
      <c r="D188" s="227"/>
      <c r="E188" s="227"/>
      <c r="F188" s="227"/>
    </row>
    <row r="189" spans="1:6" ht="12.75">
      <c r="A189" s="221">
        <v>195</v>
      </c>
      <c r="B189" s="221" t="str">
        <f t="shared" si="12"/>
        <v> </v>
      </c>
      <c r="C189" s="221">
        <f t="shared" si="13"/>
      </c>
      <c r="D189" s="227"/>
      <c r="E189" s="227"/>
      <c r="F189" s="227"/>
    </row>
    <row r="190" spans="1:6" ht="12.75">
      <c r="A190" s="221">
        <v>196</v>
      </c>
      <c r="B190" s="221" t="str">
        <f t="shared" si="12"/>
        <v> </v>
      </c>
      <c r="C190" s="221">
        <f t="shared" si="13"/>
      </c>
      <c r="D190" s="227"/>
      <c r="E190" s="227"/>
      <c r="F190" s="227"/>
    </row>
    <row r="191" spans="1:6" ht="12.75">
      <c r="A191" s="221">
        <v>197</v>
      </c>
      <c r="B191" s="221" t="str">
        <f t="shared" si="12"/>
        <v> </v>
      </c>
      <c r="C191" s="221">
        <f t="shared" si="13"/>
      </c>
      <c r="D191" s="227"/>
      <c r="E191" s="227"/>
      <c r="F191" s="227"/>
    </row>
    <row r="192" spans="1:6" ht="12.75">
      <c r="A192" s="221">
        <v>198</v>
      </c>
      <c r="B192" s="221" t="str">
        <f t="shared" si="12"/>
        <v> </v>
      </c>
      <c r="C192" s="221">
        <f t="shared" si="13"/>
      </c>
      <c r="D192" s="227"/>
      <c r="E192" s="227"/>
      <c r="F192" s="227"/>
    </row>
    <row r="193" spans="1:6" ht="12.75">
      <c r="A193" s="221">
        <v>199</v>
      </c>
      <c r="B193" s="221" t="str">
        <f t="shared" si="12"/>
        <v> </v>
      </c>
      <c r="C193" s="221">
        <f t="shared" si="13"/>
      </c>
      <c r="D193" s="227"/>
      <c r="E193" s="227"/>
      <c r="F193" s="227"/>
    </row>
    <row r="194" spans="1:6" ht="12.75">
      <c r="A194" s="221">
        <v>200</v>
      </c>
      <c r="B194" s="221" t="str">
        <f t="shared" si="12"/>
        <v> </v>
      </c>
      <c r="C194" s="221">
        <f t="shared" si="13"/>
      </c>
      <c r="D194" s="227"/>
      <c r="E194" s="227"/>
      <c r="F194" s="227"/>
    </row>
    <row r="195" spans="1:6" ht="12.75">
      <c r="A195" s="221">
        <v>201</v>
      </c>
      <c r="B195" s="221" t="str">
        <f t="shared" si="12"/>
        <v> </v>
      </c>
      <c r="C195" s="221">
        <f t="shared" si="13"/>
      </c>
      <c r="D195" s="227"/>
      <c r="E195" s="227"/>
      <c r="F195" s="227"/>
    </row>
    <row r="196" spans="1:6" ht="12.75">
      <c r="A196" s="221">
        <v>202</v>
      </c>
      <c r="B196" s="221" t="str">
        <f t="shared" si="12"/>
        <v> </v>
      </c>
      <c r="C196" s="221">
        <f t="shared" si="13"/>
      </c>
      <c r="D196" s="227"/>
      <c r="E196" s="227"/>
      <c r="F196" s="227"/>
    </row>
    <row r="197" spans="1:6" ht="12.75">
      <c r="A197" s="221">
        <v>203</v>
      </c>
      <c r="B197" s="221" t="str">
        <f t="shared" si="12"/>
        <v> </v>
      </c>
      <c r="C197" s="221">
        <f t="shared" si="13"/>
      </c>
      <c r="D197" s="227"/>
      <c r="E197" s="227"/>
      <c r="F197" s="227"/>
    </row>
    <row r="198" spans="1:6" ht="12.75">
      <c r="A198" s="221">
        <v>204</v>
      </c>
      <c r="B198" s="221" t="str">
        <f t="shared" si="12"/>
        <v> </v>
      </c>
      <c r="C198" s="221">
        <f t="shared" si="13"/>
      </c>
      <c r="D198" s="227"/>
      <c r="E198" s="227"/>
      <c r="F198" s="227"/>
    </row>
    <row r="199" spans="1:6" ht="12.75">
      <c r="A199" s="221">
        <v>205</v>
      </c>
      <c r="B199" s="221" t="str">
        <f t="shared" si="12"/>
        <v> </v>
      </c>
      <c r="C199" s="221">
        <f t="shared" si="13"/>
      </c>
      <c r="D199" s="227"/>
      <c r="E199" s="227"/>
      <c r="F199" s="227"/>
    </row>
    <row r="200" spans="1:6" ht="12.75">
      <c r="A200" s="221">
        <v>206</v>
      </c>
      <c r="B200" s="221" t="str">
        <f t="shared" si="12"/>
        <v> </v>
      </c>
      <c r="C200" s="221">
        <f t="shared" si="13"/>
      </c>
      <c r="D200" s="227"/>
      <c r="E200" s="227"/>
      <c r="F200" s="227"/>
    </row>
    <row r="201" spans="1:6" ht="12.75">
      <c r="A201" s="221">
        <v>207</v>
      </c>
      <c r="B201" s="221" t="str">
        <f t="shared" si="12"/>
        <v> </v>
      </c>
      <c r="C201" s="221">
        <f t="shared" si="13"/>
      </c>
      <c r="D201" s="227"/>
      <c r="E201" s="227"/>
      <c r="F201" s="227"/>
    </row>
    <row r="202" spans="1:6" ht="12.75">
      <c r="A202" s="221">
        <v>208</v>
      </c>
      <c r="B202" s="221" t="str">
        <f t="shared" si="12"/>
        <v> </v>
      </c>
      <c r="C202" s="221">
        <f t="shared" si="13"/>
      </c>
      <c r="D202" s="227"/>
      <c r="E202" s="227"/>
      <c r="F202" s="227"/>
    </row>
    <row r="203" spans="1:6" ht="12.75">
      <c r="A203" s="221">
        <v>209</v>
      </c>
      <c r="B203" s="221" t="str">
        <f t="shared" si="12"/>
        <v> </v>
      </c>
      <c r="C203" s="221">
        <f t="shared" si="13"/>
      </c>
      <c r="D203" s="227"/>
      <c r="E203" s="227"/>
      <c r="F203" s="227"/>
    </row>
    <row r="204" spans="1:6" ht="12.75">
      <c r="A204" s="221">
        <v>210</v>
      </c>
      <c r="B204" s="221" t="str">
        <f t="shared" si="12"/>
        <v> </v>
      </c>
      <c r="C204" s="221">
        <f t="shared" si="13"/>
      </c>
      <c r="D204" s="227"/>
      <c r="E204" s="227"/>
      <c r="F204" s="227"/>
    </row>
    <row r="205" spans="1:6" ht="12.75">
      <c r="A205" s="221">
        <v>211</v>
      </c>
      <c r="B205" s="221" t="str">
        <f t="shared" si="12"/>
        <v> </v>
      </c>
      <c r="C205" s="221">
        <f t="shared" si="13"/>
      </c>
      <c r="D205" s="227"/>
      <c r="E205" s="227"/>
      <c r="F205" s="227"/>
    </row>
    <row r="206" spans="1:6" ht="12.75">
      <c r="A206" s="221">
        <v>212</v>
      </c>
      <c r="B206" s="221" t="str">
        <f t="shared" si="12"/>
        <v> </v>
      </c>
      <c r="C206" s="221">
        <f t="shared" si="13"/>
      </c>
      <c r="D206" s="227"/>
      <c r="E206" s="227"/>
      <c r="F206" s="227"/>
    </row>
    <row r="207" spans="1:6" ht="12.75">
      <c r="A207" s="221">
        <v>213</v>
      </c>
      <c r="B207" s="221" t="str">
        <f t="shared" si="12"/>
        <v> </v>
      </c>
      <c r="C207" s="221">
        <f t="shared" si="13"/>
      </c>
      <c r="D207" s="227"/>
      <c r="E207" s="227"/>
      <c r="F207" s="227"/>
    </row>
    <row r="208" spans="1:6" ht="12.75">
      <c r="A208" s="221">
        <v>214</v>
      </c>
      <c r="B208" s="221" t="str">
        <f t="shared" si="12"/>
        <v> </v>
      </c>
      <c r="C208" s="221">
        <f t="shared" si="13"/>
      </c>
      <c r="D208" s="227"/>
      <c r="E208" s="227"/>
      <c r="F208" s="227"/>
    </row>
    <row r="209" spans="1:6" ht="12.75">
      <c r="A209" s="221">
        <v>215</v>
      </c>
      <c r="B209" s="221" t="str">
        <f t="shared" si="12"/>
        <v> </v>
      </c>
      <c r="C209" s="221">
        <f t="shared" si="13"/>
      </c>
      <c r="D209" s="227"/>
      <c r="E209" s="227"/>
      <c r="F209" s="227"/>
    </row>
    <row r="210" spans="1:6" ht="12.75">
      <c r="A210" s="221">
        <v>216</v>
      </c>
      <c r="B210" s="221" t="str">
        <f t="shared" si="12"/>
        <v> </v>
      </c>
      <c r="C210" s="221">
        <f t="shared" si="13"/>
      </c>
      <c r="D210" s="227"/>
      <c r="E210" s="227"/>
      <c r="F210" s="227"/>
    </row>
    <row r="211" spans="1:6" ht="12.75">
      <c r="A211" s="221">
        <v>217</v>
      </c>
      <c r="B211" s="221" t="str">
        <f t="shared" si="12"/>
        <v> </v>
      </c>
      <c r="C211" s="221">
        <f t="shared" si="13"/>
      </c>
      <c r="D211" s="227"/>
      <c r="E211" s="227"/>
      <c r="F211" s="227"/>
    </row>
    <row r="212" spans="1:6" ht="12.75">
      <c r="A212" s="221">
        <v>218</v>
      </c>
      <c r="B212" s="221" t="str">
        <f t="shared" si="12"/>
        <v> </v>
      </c>
      <c r="C212" s="221">
        <f t="shared" si="13"/>
      </c>
      <c r="D212" s="227"/>
      <c r="E212" s="227"/>
      <c r="F212" s="227"/>
    </row>
    <row r="213" spans="1:6" ht="12.75">
      <c r="A213" s="221">
        <v>219</v>
      </c>
      <c r="B213" s="221" t="str">
        <f t="shared" si="12"/>
        <v> </v>
      </c>
      <c r="C213" s="221">
        <f t="shared" si="13"/>
      </c>
      <c r="D213" s="227"/>
      <c r="E213" s="227"/>
      <c r="F213" s="227"/>
    </row>
    <row r="214" spans="1:6" ht="12.75">
      <c r="A214" s="221">
        <v>220</v>
      </c>
      <c r="B214" s="221" t="str">
        <f t="shared" si="12"/>
        <v> </v>
      </c>
      <c r="C214" s="221">
        <f t="shared" si="13"/>
      </c>
      <c r="D214" s="227"/>
      <c r="E214" s="227"/>
      <c r="F214" s="227"/>
    </row>
    <row r="215" spans="1:6" ht="12.75">
      <c r="A215" s="221">
        <v>221</v>
      </c>
      <c r="B215" s="221" t="str">
        <f t="shared" si="12"/>
        <v> </v>
      </c>
      <c r="C215" s="221">
        <f t="shared" si="13"/>
      </c>
      <c r="D215" s="227"/>
      <c r="E215" s="227"/>
      <c r="F215" s="227"/>
    </row>
    <row r="216" spans="1:6" ht="12.75">
      <c r="A216" s="221">
        <v>222</v>
      </c>
      <c r="B216" s="221" t="str">
        <f t="shared" si="12"/>
        <v> </v>
      </c>
      <c r="C216" s="221">
        <f t="shared" si="13"/>
      </c>
      <c r="D216" s="227"/>
      <c r="E216" s="227"/>
      <c r="F216" s="227"/>
    </row>
    <row r="217" spans="1:6" ht="12.75">
      <c r="A217" s="221">
        <v>223</v>
      </c>
      <c r="B217" s="221" t="str">
        <f t="shared" si="12"/>
        <v> </v>
      </c>
      <c r="C217" s="221">
        <f t="shared" si="13"/>
      </c>
      <c r="D217" s="227"/>
      <c r="E217" s="227"/>
      <c r="F217" s="227"/>
    </row>
    <row r="218" spans="1:6" ht="12.75">
      <c r="A218" s="221">
        <v>224</v>
      </c>
      <c r="B218" s="221" t="str">
        <f t="shared" si="12"/>
        <v> </v>
      </c>
      <c r="C218" s="221">
        <f t="shared" si="13"/>
      </c>
      <c r="D218" s="227"/>
      <c r="E218" s="227"/>
      <c r="F218" s="227"/>
    </row>
    <row r="219" spans="1:6" ht="12.75">
      <c r="A219" s="221">
        <v>225</v>
      </c>
      <c r="B219" s="221" t="str">
        <f t="shared" si="12"/>
        <v> </v>
      </c>
      <c r="C219" s="221">
        <f t="shared" si="13"/>
      </c>
      <c r="D219" s="227"/>
      <c r="E219" s="227"/>
      <c r="F219" s="227"/>
    </row>
    <row r="220" spans="1:6" ht="12.75">
      <c r="A220" s="221">
        <v>226</v>
      </c>
      <c r="B220" s="221" t="str">
        <f t="shared" si="12"/>
        <v> </v>
      </c>
      <c r="C220" s="221">
        <f t="shared" si="13"/>
      </c>
      <c r="D220" s="227"/>
      <c r="E220" s="227"/>
      <c r="F220" s="227"/>
    </row>
    <row r="221" spans="1:6" ht="12.75">
      <c r="A221" s="221">
        <v>227</v>
      </c>
      <c r="B221" s="221" t="str">
        <f t="shared" si="12"/>
        <v> </v>
      </c>
      <c r="C221" s="221">
        <f t="shared" si="13"/>
      </c>
      <c r="D221" s="227"/>
      <c r="E221" s="227"/>
      <c r="F221" s="227"/>
    </row>
    <row r="222" spans="1:6" ht="12.75">
      <c r="A222" s="221">
        <v>228</v>
      </c>
      <c r="B222" s="221" t="str">
        <f t="shared" si="12"/>
        <v> </v>
      </c>
      <c r="C222" s="221">
        <f t="shared" si="13"/>
      </c>
      <c r="D222" s="227"/>
      <c r="E222" s="227"/>
      <c r="F222" s="227"/>
    </row>
    <row r="223" spans="1:6" ht="12.75">
      <c r="A223" s="221">
        <v>229</v>
      </c>
      <c r="B223" s="221" t="str">
        <f t="shared" si="12"/>
        <v> </v>
      </c>
      <c r="C223" s="221">
        <f t="shared" si="13"/>
      </c>
      <c r="D223" s="227"/>
      <c r="E223" s="227"/>
      <c r="F223" s="227"/>
    </row>
    <row r="224" spans="1:6" ht="12.75">
      <c r="A224" s="221">
        <v>230</v>
      </c>
      <c r="B224" s="221" t="str">
        <f t="shared" si="12"/>
        <v> </v>
      </c>
      <c r="C224" s="221">
        <f t="shared" si="13"/>
      </c>
      <c r="D224" s="227"/>
      <c r="E224" s="227"/>
      <c r="F224" s="227"/>
    </row>
    <row r="225" spans="1:6" ht="12.75">
      <c r="A225" s="221">
        <v>231</v>
      </c>
      <c r="B225" s="221" t="str">
        <f t="shared" si="12"/>
        <v> </v>
      </c>
      <c r="C225" s="221">
        <f t="shared" si="13"/>
      </c>
      <c r="D225" s="227"/>
      <c r="E225" s="227"/>
      <c r="F225" s="227"/>
    </row>
    <row r="226" spans="1:6" ht="12.75">
      <c r="A226" s="221">
        <v>232</v>
      </c>
      <c r="B226" s="221" t="str">
        <f t="shared" si="12"/>
        <v> </v>
      </c>
      <c r="C226" s="221">
        <f t="shared" si="13"/>
      </c>
      <c r="D226" s="227"/>
      <c r="E226" s="227"/>
      <c r="F226" s="227"/>
    </row>
    <row r="227" spans="1:6" ht="12.75">
      <c r="A227" s="221">
        <v>233</v>
      </c>
      <c r="B227" s="221" t="str">
        <f t="shared" si="12"/>
        <v> </v>
      </c>
      <c r="C227" s="221">
        <f t="shared" si="13"/>
      </c>
      <c r="D227" s="227"/>
      <c r="E227" s="227"/>
      <c r="F227" s="227"/>
    </row>
    <row r="228" spans="1:6" ht="12.75">
      <c r="A228" s="221">
        <v>234</v>
      </c>
      <c r="B228" s="221" t="str">
        <f t="shared" si="12"/>
        <v> </v>
      </c>
      <c r="C228" s="221">
        <f t="shared" si="13"/>
      </c>
      <c r="D228" s="227"/>
      <c r="E228" s="227"/>
      <c r="F228" s="227"/>
    </row>
    <row r="229" spans="1:6" ht="12.75">
      <c r="A229" s="221">
        <v>235</v>
      </c>
      <c r="B229" s="221" t="str">
        <f t="shared" si="12"/>
        <v> </v>
      </c>
      <c r="C229" s="221">
        <f t="shared" si="13"/>
      </c>
      <c r="D229" s="227"/>
      <c r="E229" s="227"/>
      <c r="F229" s="227"/>
    </row>
    <row r="230" spans="1:6" ht="12.75">
      <c r="A230" s="221">
        <v>236</v>
      </c>
      <c r="B230" s="221" t="str">
        <f t="shared" si="12"/>
        <v> </v>
      </c>
      <c r="C230" s="221">
        <f t="shared" si="13"/>
      </c>
      <c r="D230" s="227"/>
      <c r="E230" s="227"/>
      <c r="F230" s="227"/>
    </row>
    <row r="231" spans="1:6" ht="12.75">
      <c r="A231" s="221">
        <v>237</v>
      </c>
      <c r="B231" s="221" t="str">
        <f t="shared" si="12"/>
        <v> </v>
      </c>
      <c r="C231" s="221">
        <f t="shared" si="13"/>
      </c>
      <c r="D231" s="227"/>
      <c r="E231" s="227"/>
      <c r="F231" s="227"/>
    </row>
    <row r="232" spans="1:6" ht="12.75">
      <c r="A232" s="221">
        <v>238</v>
      </c>
      <c r="B232" s="221" t="str">
        <f t="shared" si="12"/>
        <v> </v>
      </c>
      <c r="C232" s="221">
        <f t="shared" si="13"/>
      </c>
      <c r="D232" s="227"/>
      <c r="E232" s="227"/>
      <c r="F232" s="227"/>
    </row>
    <row r="233" spans="1:6" ht="12.75">
      <c r="A233" s="221">
        <v>239</v>
      </c>
      <c r="B233" s="221" t="str">
        <f t="shared" si="12"/>
        <v> </v>
      </c>
      <c r="C233" s="221">
        <f t="shared" si="13"/>
      </c>
      <c r="D233" s="227"/>
      <c r="E233" s="227"/>
      <c r="F233" s="227"/>
    </row>
    <row r="234" spans="1:6" ht="12.75">
      <c r="A234" s="221">
        <v>240</v>
      </c>
      <c r="B234" s="221" t="str">
        <f t="shared" si="12"/>
        <v> </v>
      </c>
      <c r="C234" s="221">
        <f t="shared" si="13"/>
      </c>
      <c r="D234" s="227"/>
      <c r="E234" s="227"/>
      <c r="F234" s="227"/>
    </row>
    <row r="235" spans="1:6" ht="12.75">
      <c r="A235" s="221">
        <v>241</v>
      </c>
      <c r="B235" s="221" t="str">
        <f t="shared" si="12"/>
        <v> </v>
      </c>
      <c r="C235" s="221">
        <f t="shared" si="13"/>
      </c>
      <c r="D235" s="227"/>
      <c r="E235" s="227"/>
      <c r="F235" s="227"/>
    </row>
    <row r="236" spans="1:6" ht="12.75">
      <c r="A236" s="221">
        <v>242</v>
      </c>
      <c r="B236" s="221" t="str">
        <f t="shared" si="12"/>
        <v> </v>
      </c>
      <c r="C236" s="221">
        <f t="shared" si="13"/>
      </c>
      <c r="D236" s="227"/>
      <c r="E236" s="227"/>
      <c r="F236" s="227"/>
    </row>
    <row r="237" spans="1:6" ht="12.75">
      <c r="A237" s="221">
        <v>243</v>
      </c>
      <c r="B237" s="221" t="str">
        <f t="shared" si="12"/>
        <v> </v>
      </c>
      <c r="C237" s="221">
        <f t="shared" si="13"/>
      </c>
      <c r="D237" s="227"/>
      <c r="E237" s="227"/>
      <c r="F237" s="227"/>
    </row>
    <row r="238" spans="1:6" ht="12.75">
      <c r="A238" s="221">
        <v>244</v>
      </c>
      <c r="B238" s="221" t="str">
        <f t="shared" si="12"/>
        <v> </v>
      </c>
      <c r="C238" s="221">
        <f t="shared" si="13"/>
      </c>
      <c r="D238" s="227"/>
      <c r="E238" s="227"/>
      <c r="F238" s="227"/>
    </row>
    <row r="239" spans="1:6" ht="12.75">
      <c r="A239" s="221">
        <v>245</v>
      </c>
      <c r="B239" s="221" t="str">
        <f t="shared" si="12"/>
        <v> </v>
      </c>
      <c r="C239" s="221">
        <f t="shared" si="13"/>
      </c>
      <c r="D239" s="227"/>
      <c r="E239" s="227"/>
      <c r="F239" s="227"/>
    </row>
    <row r="240" spans="1:6" ht="12.75">
      <c r="A240" s="221">
        <v>246</v>
      </c>
      <c r="B240" s="221" t="str">
        <f t="shared" si="12"/>
        <v> </v>
      </c>
      <c r="C240" s="221">
        <f t="shared" si="13"/>
      </c>
      <c r="D240" s="227"/>
      <c r="E240" s="227"/>
      <c r="F240" s="227"/>
    </row>
    <row r="241" spans="1:6" ht="12.75">
      <c r="A241" s="221">
        <v>247</v>
      </c>
      <c r="B241" s="221" t="str">
        <f t="shared" si="12"/>
        <v> </v>
      </c>
      <c r="C241" s="221">
        <f t="shared" si="13"/>
      </c>
      <c r="D241" s="227"/>
      <c r="E241" s="227"/>
      <c r="F241" s="227"/>
    </row>
    <row r="242" spans="1:6" ht="12.75">
      <c r="A242" s="221">
        <v>248</v>
      </c>
      <c r="B242" s="221" t="str">
        <f t="shared" si="12"/>
        <v> </v>
      </c>
      <c r="C242" s="221">
        <f t="shared" si="13"/>
      </c>
      <c r="D242" s="227"/>
      <c r="E242" s="227"/>
      <c r="F242" s="227"/>
    </row>
    <row r="243" spans="1:6" ht="12.75">
      <c r="A243" s="221">
        <v>249</v>
      </c>
      <c r="B243" s="221" t="str">
        <f t="shared" si="12"/>
        <v> </v>
      </c>
      <c r="C243" s="221">
        <f t="shared" si="13"/>
      </c>
      <c r="D243" s="227"/>
      <c r="E243" s="227"/>
      <c r="F243" s="227"/>
    </row>
    <row r="244" spans="1:6" ht="12.75">
      <c r="A244" s="221">
        <v>250</v>
      </c>
      <c r="B244" s="221" t="str">
        <f t="shared" si="12"/>
        <v> </v>
      </c>
      <c r="C244" s="221">
        <f t="shared" si="13"/>
      </c>
      <c r="D244" s="227"/>
      <c r="E244" s="227"/>
      <c r="F244" s="227"/>
    </row>
  </sheetData>
  <sheetProtection/>
  <mergeCells count="3">
    <mergeCell ref="C1:D1"/>
    <mergeCell ref="C2:D2"/>
    <mergeCell ref="C3:D3"/>
  </mergeCells>
  <printOptions/>
  <pageMargins left="0.4" right="0.3" top="0.48" bottom="0.67" header="0.33" footer="1.11"/>
  <pageSetup horizontalDpi="96" verticalDpi="96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="75" zoomScaleNormal="75" zoomScalePageLayoutView="0" workbookViewId="0" topLeftCell="A1">
      <selection activeCell="L37" sqref="L37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7" t="s">
        <v>0</v>
      </c>
      <c r="E1" s="422" t="str">
        <f>IF(Nimet!C1="","",Nimet!C1)</f>
        <v>Acon GP</v>
      </c>
      <c r="F1" s="423"/>
      <c r="G1" s="4"/>
      <c r="H1" s="4"/>
      <c r="I1"/>
    </row>
    <row r="2" spans="2:10" ht="39" customHeight="1">
      <c r="B2" s="6"/>
      <c r="C2" s="6"/>
      <c r="D2" s="178" t="s">
        <v>1</v>
      </c>
      <c r="E2" s="422" t="s">
        <v>127</v>
      </c>
      <c r="F2" s="423"/>
      <c r="G2" s="7"/>
      <c r="H2" s="7"/>
      <c r="I2" s="8"/>
      <c r="J2" s="9"/>
    </row>
    <row r="3" spans="2:10" ht="39" customHeight="1">
      <c r="B3" s="6"/>
      <c r="C3" s="6"/>
      <c r="D3" s="178"/>
      <c r="E3" s="424"/>
      <c r="F3" s="425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  <row r="5" spans="2:5" ht="19.5" customHeight="1" thickBot="1">
      <c r="B5" s="157"/>
      <c r="C5" s="157"/>
      <c r="D5" s="158"/>
      <c r="E5" s="158"/>
    </row>
    <row r="6" spans="1:11" ht="24.75" customHeight="1">
      <c r="A6" s="56"/>
      <c r="B6" s="15"/>
      <c r="C6" s="15"/>
      <c r="D6" s="172">
        <f>IF(A6="","",INDEX(Nimet!$B$6:$B$244,A6))</f>
      </c>
      <c r="E6" s="243">
        <f>IF(A6="","",INDEX(Nimet!$C$6:$C$244,A6))</f>
      </c>
      <c r="F6" s="17"/>
      <c r="G6" s="17"/>
      <c r="H6" s="17"/>
      <c r="I6" s="17"/>
      <c r="J6" s="18"/>
      <c r="K6" s="19"/>
    </row>
    <row r="7" spans="1:11" ht="24.75" customHeight="1" thickBot="1">
      <c r="A7" s="56"/>
      <c r="B7" s="20"/>
      <c r="C7" s="20"/>
      <c r="D7" s="206">
        <f>IF(A7="","",INDEX(Nimet!$B$6:$B$244,A7))</f>
      </c>
      <c r="E7" s="22">
        <f>IF(A7="","",INDEX(Nimet!$C$6:$C$244,A7))</f>
      </c>
      <c r="F7" s="166"/>
      <c r="G7" s="24"/>
      <c r="H7" s="17"/>
      <c r="I7" s="17"/>
      <c r="J7" s="18"/>
      <c r="K7" s="19"/>
    </row>
    <row r="8" spans="1:11" ht="24.75" customHeight="1">
      <c r="A8" s="56"/>
      <c r="B8" s="25"/>
      <c r="C8" s="25"/>
      <c r="D8" s="252">
        <f>IF(A8="","",INDEX(Nimet!$B$6:$B$244,A8))</f>
      </c>
      <c r="E8" s="253">
        <f>IF(A8="","",INDEX(Nimet!$C$6:$C$244,A8))</f>
      </c>
      <c r="F8" s="27"/>
      <c r="G8" s="166"/>
      <c r="H8" s="29"/>
      <c r="I8" s="17"/>
      <c r="J8" s="18"/>
      <c r="K8" s="19"/>
    </row>
    <row r="9" spans="1:11" ht="24.75" customHeight="1" thickBot="1">
      <c r="A9" s="56"/>
      <c r="B9" s="30"/>
      <c r="C9" s="30"/>
      <c r="D9" s="250">
        <f>IF(A9="","",INDEX(Nimet!$B$6:$B$244,A9))</f>
      </c>
      <c r="E9" s="251">
        <f>IF(A9="","",INDEX(Nimet!$C$6:$C$244,A9))</f>
      </c>
      <c r="F9" s="164"/>
      <c r="G9" s="29"/>
      <c r="H9" s="159"/>
      <c r="I9" s="17"/>
      <c r="J9" s="18"/>
      <c r="K9" s="19"/>
    </row>
    <row r="10" spans="1:11" ht="24.75" customHeight="1">
      <c r="A10" s="56"/>
      <c r="B10" s="15"/>
      <c r="C10" s="15"/>
      <c r="D10" s="174">
        <f>IF(A10="","",INDEX(Nimet!$B$6:$B$244,A10))</f>
      </c>
      <c r="E10" s="242">
        <f>IF(A10="","",INDEX(Nimet!$C$6:$C$244,A10))</f>
      </c>
      <c r="F10" s="17"/>
      <c r="G10" s="28"/>
      <c r="H10" s="164"/>
      <c r="I10" s="29"/>
      <c r="J10" s="18"/>
      <c r="K10" s="19"/>
    </row>
    <row r="11" spans="1:11" ht="24.75" customHeight="1" thickBot="1">
      <c r="A11" s="56"/>
      <c r="B11" s="20"/>
      <c r="C11" s="20"/>
      <c r="D11" s="21">
        <f>IF(A11="","",INDEX(Nimet!$B$6:$B$244,A11))</f>
      </c>
      <c r="E11" s="22">
        <f>IF(A11="","",INDEX(Nimet!$C$6:$C$244,A11))</f>
      </c>
      <c r="F11" s="166"/>
      <c r="G11" s="33"/>
      <c r="H11" s="29"/>
      <c r="I11" s="29"/>
      <c r="J11" s="18"/>
      <c r="K11" s="19"/>
    </row>
    <row r="12" spans="1:11" ht="24.75" customHeight="1">
      <c r="A12" s="56"/>
      <c r="B12" s="25"/>
      <c r="C12" s="25"/>
      <c r="D12" s="175">
        <f>IF(A12="","",INDEX(Nimet!$B$6:$B$244,A12))</f>
      </c>
      <c r="E12" s="37">
        <f>IF(A12="","",INDEX(Nimet!$C$6:$C$244,A12))</f>
      </c>
      <c r="F12" s="27"/>
      <c r="G12" s="164"/>
      <c r="H12" s="29"/>
      <c r="I12" s="29"/>
      <c r="J12" s="18"/>
      <c r="K12" s="19"/>
    </row>
    <row r="13" spans="1:11" ht="24.75" customHeight="1" thickBot="1">
      <c r="A13" s="56"/>
      <c r="B13" s="30"/>
      <c r="C13" s="30"/>
      <c r="D13" s="31">
        <f>IF(A13="","",INDEX(Nimet!$B$6:$B$244,A13))</f>
      </c>
      <c r="E13" s="40">
        <f>IF(A13="","",INDEX(Nimet!$C$6:$C$244,A13))</f>
      </c>
      <c r="F13" s="164"/>
      <c r="G13" s="29"/>
      <c r="H13" s="29"/>
      <c r="I13" s="29"/>
      <c r="J13" s="18"/>
      <c r="K13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showGridLines="0" zoomScale="75" zoomScaleNormal="75" zoomScalePageLayoutView="0" workbookViewId="0" topLeftCell="A1">
      <selection activeCell="AF24" sqref="AF24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24.421875" style="19" customWidth="1"/>
    <col min="4" max="4" width="20.421875" style="3" customWidth="1"/>
    <col min="5" max="5" width="9.28125" style="3" customWidth="1"/>
    <col min="6" max="8" width="9.28125" style="19" customWidth="1"/>
    <col min="9" max="9" width="10.8515625" style="19" customWidth="1"/>
    <col min="10" max="14" width="9.140625" style="3" customWidth="1"/>
    <col min="15" max="20" width="0" style="3" hidden="1" customWidth="1"/>
    <col min="21" max="21" width="9.140625" style="19" customWidth="1"/>
    <col min="22" max="16384" width="9.140625" style="3" customWidth="1"/>
  </cols>
  <sheetData>
    <row r="1" ht="19.5" customHeight="1"/>
    <row r="2" spans="2:21" s="185" customFormat="1" ht="19.5" customHeight="1">
      <c r="B2" s="186"/>
      <c r="C2" s="186"/>
      <c r="D2" s="5" t="s">
        <v>0</v>
      </c>
      <c r="E2" s="385" t="str">
        <f>IF(Nimet!C1="","",Nimet!C1)</f>
        <v>Acon GP</v>
      </c>
      <c r="F2" s="385"/>
      <c r="G2" s="4"/>
      <c r="H2" s="186"/>
      <c r="I2" s="186"/>
      <c r="U2" s="187"/>
    </row>
    <row r="3" spans="2:21" s="185" customFormat="1" ht="19.5" customHeight="1">
      <c r="B3" s="187"/>
      <c r="C3" s="187"/>
      <c r="D3" s="2" t="s">
        <v>1</v>
      </c>
      <c r="E3" s="385" t="s">
        <v>241</v>
      </c>
      <c r="F3" s="385"/>
      <c r="G3" s="7"/>
      <c r="H3" s="189"/>
      <c r="I3" s="189"/>
      <c r="J3" s="190"/>
      <c r="U3" s="187"/>
    </row>
    <row r="4" spans="2:21" s="185" customFormat="1" ht="19.5" customHeight="1">
      <c r="B4" s="187"/>
      <c r="C4" s="187"/>
      <c r="D4" s="2" t="s">
        <v>2</v>
      </c>
      <c r="E4" s="323" t="s">
        <v>221</v>
      </c>
      <c r="F4" s="323"/>
      <c r="G4" s="7"/>
      <c r="H4" s="189"/>
      <c r="I4" s="189"/>
      <c r="J4" s="190"/>
      <c r="U4" s="187"/>
    </row>
    <row r="6" spans="2:21" s="78" customFormat="1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  <c r="U6" s="138"/>
    </row>
    <row r="7" spans="2:21" s="78" customFormat="1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109</v>
      </c>
      <c r="M7" s="81"/>
      <c r="N7" s="81"/>
      <c r="U7" s="138"/>
    </row>
    <row r="8" spans="1:21" s="78" customFormat="1" ht="19.5" customHeight="1">
      <c r="A8" s="56">
        <v>63</v>
      </c>
      <c r="B8" s="94">
        <v>1</v>
      </c>
      <c r="C8" s="194" t="str">
        <f>IF(A8="","",INDEX(Nimet!$B$6:$B$244,A8))</f>
        <v>Christoffer Lantto</v>
      </c>
      <c r="D8" s="96" t="str">
        <f>IF(A8="","",INDEX(Nimet!$C$6:$C$244,A8))</f>
        <v>BTK Norrs</v>
      </c>
      <c r="E8" s="70"/>
      <c r="F8" s="71" t="str">
        <f>+T17</f>
        <v>0-0</v>
      </c>
      <c r="G8" s="71" t="str">
        <f>+T13</f>
        <v>0-0</v>
      </c>
      <c r="H8" s="71" t="str">
        <f>+T15</f>
        <v>0-0</v>
      </c>
      <c r="I8" s="72" t="str">
        <f>+CONCATENATE(LEFT(F8)+LEFT(G8)+LEFT(H8),"-",RIGHT(F8)+RIGHT(G8)+RIGHT(H8))</f>
        <v>0-0</v>
      </c>
      <c r="J8" s="97">
        <f>+IF(VALUE(LEFT(F8))&gt;VALUE(RIGHT(F8)),1,0)+IF(VALUE(LEFT(G8))&gt;VALUE(RIGHT(G8)),1,0)+IF(VALUE(LEFT(H8))&gt;VALUE(RIGHT(H8)),1,0)</f>
        <v>0</v>
      </c>
      <c r="K8" s="98"/>
      <c r="L8" s="247"/>
      <c r="M8" s="99"/>
      <c r="N8" s="100"/>
      <c r="U8" s="138"/>
    </row>
    <row r="9" spans="1:21" s="78" customFormat="1" ht="19.5" customHeight="1" thickBot="1">
      <c r="A9" s="56">
        <v>46</v>
      </c>
      <c r="B9" s="101">
        <v>2</v>
      </c>
      <c r="C9" s="193" t="str">
        <f>IF(A9="","",INDEX(Nimet!$B$6:$B$244,A9))</f>
        <v>Jussi Hietanen</v>
      </c>
      <c r="D9" s="103" t="str">
        <f>IF(A9="","",INDEX(Nimet!$C$6:$C$244,A9))</f>
        <v>SeSi</v>
      </c>
      <c r="E9" s="104" t="str">
        <f>+CONCATENATE(RIGHT(F8),"-",LEFT(F8))</f>
        <v>0-0</v>
      </c>
      <c r="F9" s="105"/>
      <c r="G9" s="106" t="str">
        <f>+T16</f>
        <v>0-0</v>
      </c>
      <c r="H9" s="106" t="str">
        <f>+T14</f>
        <v>0-0</v>
      </c>
      <c r="I9" s="107" t="str">
        <f>+CONCATENATE(LEFT(E9)+LEFT(G9)+LEFT(H9),"-",RIGHT(E9)+RIGHT(G9)+RIGHT(H9))</f>
        <v>0-0</v>
      </c>
      <c r="J9" s="108">
        <f>+IF(VALUE(LEFT(E9))&gt;VALUE(RIGHT(E9)),1,0)+IF(VALUE(LEFT(G9))&gt;VALUE(RIGHT(G9)),1,0)+IF(VALUE(LEFT(H9))&gt;VALUE(RIGHT(H9)),1,0)</f>
        <v>0</v>
      </c>
      <c r="K9" s="109"/>
      <c r="L9" s="248"/>
      <c r="M9" s="99"/>
      <c r="N9" s="100"/>
      <c r="U9" s="138"/>
    </row>
    <row r="10" spans="1:21" s="78" customFormat="1" ht="19.5" customHeight="1">
      <c r="A10" s="56">
        <v>72</v>
      </c>
      <c r="B10" s="94">
        <v>3</v>
      </c>
      <c r="C10" s="95" t="str">
        <f>IF(A10="","",INDEX(Nimet!$B$6:$B$244,A10))</f>
        <v>Eemeli Salminen</v>
      </c>
      <c r="D10" s="96" t="str">
        <f>IF(A10="","",INDEX(Nimet!$C$6:$C$244,A10))</f>
        <v>OPT-86</v>
      </c>
      <c r="E10" s="110" t="str">
        <f>+CONCATENATE(RIGHT(G8),"-",LEFT(G8))</f>
        <v>0-0</v>
      </c>
      <c r="F10" s="106" t="str">
        <f>+CONCATENATE(RIGHT(G9),"-",LEFT(G9))</f>
        <v>0-0</v>
      </c>
      <c r="G10" s="111"/>
      <c r="H10" s="106" t="str">
        <f>+T18</f>
        <v>0-0</v>
      </c>
      <c r="I10" s="107" t="str">
        <f>+CONCATENATE(LEFT(E10)+LEFT(F10)+LEFT(H10),"-",RIGHT(E10)+RIGHT(F10)+RIGHT(H10))</f>
        <v>0-0</v>
      </c>
      <c r="J10" s="112">
        <f>+IF(VALUE(LEFT(F10))&gt;VALUE(RIGHT(F10)),1,0)+IF(VALUE(LEFT(E10))&gt;VALUE(RIGHT(E10)),1,0)+IF(VALUE(LEFT(H10))&gt;VALUE(RIGHT(H10)),1,0)</f>
        <v>0</v>
      </c>
      <c r="K10" s="109"/>
      <c r="L10" s="248"/>
      <c r="M10" s="99"/>
      <c r="N10" s="113"/>
      <c r="U10" s="138"/>
    </row>
    <row r="11" spans="1:21" s="78" customFormat="1" ht="19.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9"/>
      <c r="M11" s="99"/>
      <c r="N11" s="113"/>
      <c r="U11" s="138"/>
    </row>
    <row r="12" spans="2:21" s="78" customFormat="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138"/>
    </row>
    <row r="13" spans="2:21" s="78" customFormat="1" ht="19.5" customHeight="1">
      <c r="B13" s="140" t="s">
        <v>32</v>
      </c>
      <c r="C13" s="141" t="str">
        <f>+C8</f>
        <v>Christoffer Lantto</v>
      </c>
      <c r="D13" s="142" t="str">
        <f>+D8</f>
        <v>BTK Norrs</v>
      </c>
      <c r="E13" s="143" t="s">
        <v>13</v>
      </c>
      <c r="F13" s="408" t="str">
        <f>+C10</f>
        <v>Eemeli Salminen</v>
      </c>
      <c r="G13" s="409"/>
      <c r="H13" s="409"/>
      <c r="I13" s="141" t="str">
        <f>+D10</f>
        <v>OPT-86</v>
      </c>
      <c r="J13" s="357"/>
      <c r="K13" s="357"/>
      <c r="L13" s="358"/>
      <c r="M13" s="358"/>
      <c r="N13" s="358"/>
      <c r="O13" s="124">
        <f aca="true" t="shared" si="0" ref="O13:S18">IF(ISTEXT(J13),IF(VALUE(SUBSTITUTE(LEFT(J13,2),"-",",0"))&gt;VALUE(SUBSTITUTE(RIGHT(J13,2),"-","")),1,0.1),0.01)</f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0-0</v>
      </c>
      <c r="U13" s="138"/>
    </row>
    <row r="14" spans="2:23" s="78" customFormat="1" ht="19.5" customHeight="1">
      <c r="B14" s="126" t="s">
        <v>33</v>
      </c>
      <c r="C14" s="127" t="str">
        <f>+C9</f>
        <v>Jussi Hietanen</v>
      </c>
      <c r="D14" s="128" t="str">
        <f>+D9</f>
        <v>SeSi</v>
      </c>
      <c r="E14" s="82" t="s">
        <v>13</v>
      </c>
      <c r="F14" s="406">
        <f>+C11</f>
      </c>
      <c r="G14" s="407"/>
      <c r="H14" s="407"/>
      <c r="I14" s="127">
        <f>+D11</f>
      </c>
      <c r="J14" s="359"/>
      <c r="K14" s="359"/>
      <c r="L14" s="360"/>
      <c r="M14" s="360"/>
      <c r="N14" s="360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U14" s="138"/>
      <c r="W14" s="290"/>
    </row>
    <row r="15" spans="2:21" s="78" customFormat="1" ht="19.5" customHeight="1">
      <c r="B15" s="140" t="s">
        <v>34</v>
      </c>
      <c r="C15" s="141" t="str">
        <f>+C8</f>
        <v>Christoffer Lantto</v>
      </c>
      <c r="D15" s="142" t="str">
        <f>+D8</f>
        <v>BTK Norrs</v>
      </c>
      <c r="E15" s="143" t="s">
        <v>13</v>
      </c>
      <c r="F15" s="408">
        <f>+C11</f>
      </c>
      <c r="G15" s="409"/>
      <c r="H15" s="409"/>
      <c r="I15" s="141">
        <f>+D11</f>
      </c>
      <c r="J15" s="357"/>
      <c r="K15" s="357"/>
      <c r="L15" s="358"/>
      <c r="M15" s="358"/>
      <c r="N15" s="358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  <c r="U15" s="138"/>
    </row>
    <row r="16" spans="2:21" s="78" customFormat="1" ht="19.5" customHeight="1">
      <c r="B16" s="129" t="s">
        <v>35</v>
      </c>
      <c r="C16" s="130" t="str">
        <f>+C9</f>
        <v>Jussi Hietanen</v>
      </c>
      <c r="D16" s="131" t="str">
        <f>+D9</f>
        <v>SeSi</v>
      </c>
      <c r="E16" s="132" t="s">
        <v>13</v>
      </c>
      <c r="F16" s="410" t="str">
        <f>+C10</f>
        <v>Eemeli Salminen</v>
      </c>
      <c r="G16" s="411"/>
      <c r="H16" s="411"/>
      <c r="I16" s="130" t="str">
        <f>+D10</f>
        <v>OPT-86</v>
      </c>
      <c r="J16" s="359"/>
      <c r="K16" s="359"/>
      <c r="L16" s="360"/>
      <c r="M16" s="360"/>
      <c r="N16" s="360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  <c r="U16" s="138"/>
    </row>
    <row r="17" spans="2:21" s="78" customFormat="1" ht="19.5" customHeight="1">
      <c r="B17" s="140" t="s">
        <v>36</v>
      </c>
      <c r="C17" s="141" t="str">
        <f>+C8</f>
        <v>Christoffer Lantto</v>
      </c>
      <c r="D17" s="142" t="str">
        <f>+D8</f>
        <v>BTK Norrs</v>
      </c>
      <c r="E17" s="143" t="s">
        <v>13</v>
      </c>
      <c r="F17" s="408" t="str">
        <f>+C9</f>
        <v>Jussi Hietanen</v>
      </c>
      <c r="G17" s="409"/>
      <c r="H17" s="409"/>
      <c r="I17" s="141" t="str">
        <f>+D9</f>
        <v>SeSi</v>
      </c>
      <c r="J17" s="357"/>
      <c r="K17" s="357"/>
      <c r="L17" s="358"/>
      <c r="M17" s="358"/>
      <c r="N17" s="358"/>
      <c r="O17" s="124">
        <f t="shared" si="0"/>
        <v>0.01</v>
      </c>
      <c r="P17" s="124">
        <f t="shared" si="0"/>
        <v>0.01</v>
      </c>
      <c r="Q17" s="124">
        <f t="shared" si="0"/>
        <v>0.01</v>
      </c>
      <c r="R17" s="124">
        <f t="shared" si="0"/>
        <v>0.01</v>
      </c>
      <c r="S17" s="124">
        <f t="shared" si="0"/>
        <v>0.01</v>
      </c>
      <c r="T17" s="125" t="str">
        <f t="shared" si="1"/>
        <v>0-0</v>
      </c>
      <c r="U17" s="138"/>
    </row>
    <row r="18" spans="2:21" s="78" customFormat="1" ht="19.5" customHeight="1">
      <c r="B18" s="129" t="s">
        <v>37</v>
      </c>
      <c r="C18" s="130" t="str">
        <f>+C10</f>
        <v>Eemeli Salminen</v>
      </c>
      <c r="D18" s="131" t="str">
        <f>+D10</f>
        <v>OPT-86</v>
      </c>
      <c r="E18" s="132" t="s">
        <v>13</v>
      </c>
      <c r="F18" s="410">
        <f>+C11</f>
      </c>
      <c r="G18" s="411"/>
      <c r="H18" s="411"/>
      <c r="I18" s="130">
        <f>+D11</f>
      </c>
      <c r="J18" s="359"/>
      <c r="K18" s="359"/>
      <c r="L18" s="360"/>
      <c r="M18" s="360"/>
      <c r="N18" s="360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  <c r="U18" s="138"/>
    </row>
    <row r="19" spans="2:21" s="78" customFormat="1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  <c r="U19" s="138"/>
    </row>
    <row r="20" spans="2:21" s="78" customFormat="1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  <c r="U20" s="138"/>
    </row>
    <row r="21" spans="2:21" s="78" customFormat="1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109</v>
      </c>
      <c r="M21" s="81"/>
      <c r="N21" s="81"/>
      <c r="U21" s="138"/>
    </row>
    <row r="22" spans="1:21" s="78" customFormat="1" ht="19.5" customHeight="1">
      <c r="A22" s="56">
        <v>66</v>
      </c>
      <c r="B22" s="94">
        <v>1</v>
      </c>
      <c r="C22" s="95" t="str">
        <f>IF(A22="","",INDEX(Nimet!$B$6:$B$244,A22))</f>
        <v>Felix Pekkari</v>
      </c>
      <c r="D22" s="96" t="str">
        <f>IF(A22="","",INDEX(Nimet!$C$6:$C$244,A22))</f>
        <v>BTK Norrs</v>
      </c>
      <c r="E22" s="70"/>
      <c r="F22" s="71" t="str">
        <f>+T31</f>
        <v>0-0</v>
      </c>
      <c r="G22" s="71" t="str">
        <f>+T27</f>
        <v>0-0</v>
      </c>
      <c r="H22" s="71" t="str">
        <f>+T29</f>
        <v>0-0</v>
      </c>
      <c r="I22" s="72" t="str">
        <f>+CONCATENATE(LEFT(F22)+LEFT(G22)+LEFT(H22),"-",RIGHT(F22)+RIGHT(G22)+RIGHT(H22))</f>
        <v>0-0</v>
      </c>
      <c r="J22" s="97">
        <f>+IF(VALUE(LEFT(F22))&gt;VALUE(RIGHT(F22)),1,0)+IF(VALUE(LEFT(G22))&gt;VALUE(RIGHT(G22)),1,0)+IF(VALUE(LEFT(H22))&gt;VALUE(RIGHT(H22)),1,0)</f>
        <v>0</v>
      </c>
      <c r="K22" s="98"/>
      <c r="L22" s="247"/>
      <c r="M22" s="99"/>
      <c r="N22" s="100"/>
      <c r="U22" s="138"/>
    </row>
    <row r="23" spans="1:21" s="78" customFormat="1" ht="19.5" customHeight="1" thickBot="1">
      <c r="A23" s="56">
        <v>51</v>
      </c>
      <c r="B23" s="101">
        <v>2</v>
      </c>
      <c r="C23" s="102" t="str">
        <f>IF(A23="","",INDEX(Nimet!$B$6:$B$244,A23))</f>
        <v>Aleksi Hynynen</v>
      </c>
      <c r="D23" s="103" t="str">
        <f>IF(A23="","",INDEX(Nimet!$C$6:$C$244,A23))</f>
        <v>SeSi</v>
      </c>
      <c r="E23" s="104" t="str">
        <f>+CONCATENATE(RIGHT(F22),"-",LEFT(F22))</f>
        <v>0-0</v>
      </c>
      <c r="F23" s="105"/>
      <c r="G23" s="106" t="str">
        <f>+T30</f>
        <v>0-0</v>
      </c>
      <c r="H23" s="106" t="str">
        <f>+T28</f>
        <v>0-0</v>
      </c>
      <c r="I23" s="107" t="str">
        <f>+CONCATENATE(LEFT(E23)+LEFT(G23)+LEFT(H23),"-",RIGHT(E23)+RIGHT(G23)+RIGHT(H23))</f>
        <v>0-0</v>
      </c>
      <c r="J23" s="108">
        <f>+IF(VALUE(LEFT(E23))&gt;VALUE(RIGHT(E23)),1,0)+IF(VALUE(LEFT(G23))&gt;VALUE(RIGHT(G23)),1,0)+IF(VALUE(LEFT(H23))&gt;VALUE(RIGHT(H23)),1,0)</f>
        <v>0</v>
      </c>
      <c r="K23" s="109"/>
      <c r="L23" s="248"/>
      <c r="M23" s="99"/>
      <c r="N23" s="100"/>
      <c r="U23" s="138"/>
    </row>
    <row r="24" spans="1:21" s="78" customFormat="1" ht="19.5" customHeight="1">
      <c r="A24" s="56">
        <v>57</v>
      </c>
      <c r="B24" s="94">
        <v>3</v>
      </c>
      <c r="C24" s="95" t="str">
        <f>IF(A24="","",INDEX(Nimet!$B$6:$B$244,A24))</f>
        <v>Ilari Vuoste</v>
      </c>
      <c r="D24" s="96" t="str">
        <f>IF(A24="","",INDEX(Nimet!$C$6:$C$244,A24))</f>
        <v>OPT-86</v>
      </c>
      <c r="E24" s="110" t="str">
        <f>+CONCATENATE(RIGHT(G22),"-",LEFT(G22))</f>
        <v>0-0</v>
      </c>
      <c r="F24" s="106" t="str">
        <f>+CONCATENATE(RIGHT(G23),"-",LEFT(G23))</f>
        <v>0-0</v>
      </c>
      <c r="G24" s="111"/>
      <c r="H24" s="106" t="str">
        <f>+T32</f>
        <v>0-0</v>
      </c>
      <c r="I24" s="107" t="str">
        <f>+CONCATENATE(LEFT(E24)+LEFT(F24)+LEFT(H24),"-",RIGHT(E24)+RIGHT(F24)+RIGHT(H24))</f>
        <v>0-0</v>
      </c>
      <c r="J24" s="112">
        <f>+IF(VALUE(LEFT(F24))&gt;VALUE(RIGHT(F24)),1,0)+IF(VALUE(LEFT(E24))&gt;VALUE(RIGHT(E24)),1,0)+IF(VALUE(LEFT(H24))&gt;VALUE(RIGHT(H24)),1,0)</f>
        <v>0</v>
      </c>
      <c r="K24" s="109"/>
      <c r="L24" s="248"/>
      <c r="M24" s="99"/>
      <c r="N24" s="113"/>
      <c r="U24" s="138"/>
    </row>
    <row r="25" spans="1:21" s="78" customFormat="1" ht="19.5" customHeight="1" thickBot="1">
      <c r="A25" s="56">
        <v>6</v>
      </c>
      <c r="B25" s="101">
        <v>4</v>
      </c>
      <c r="C25" s="102" t="str">
        <f>IF(A25="","",INDEX(Nimet!$B$6:$B$244,A25))</f>
        <v>Marjaana Sipola</v>
      </c>
      <c r="D25" s="103" t="str">
        <f>IF(A25="","",INDEX(Nimet!$C$6:$C$244,A25))</f>
        <v>YNM</v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/>
      <c r="L25" s="249"/>
      <c r="M25" s="99"/>
      <c r="N25" s="113"/>
      <c r="U25" s="138"/>
    </row>
    <row r="26" spans="2:21" s="78" customFormat="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16" t="s">
        <v>219</v>
      </c>
    </row>
    <row r="27" spans="2:21" s="78" customFormat="1" ht="19.5" customHeight="1">
      <c r="B27" s="140" t="s">
        <v>32</v>
      </c>
      <c r="C27" s="141" t="str">
        <f>C22</f>
        <v>Felix Pekkari</v>
      </c>
      <c r="D27" s="142" t="str">
        <f>+D22</f>
        <v>BTK Norrs</v>
      </c>
      <c r="E27" s="143" t="s">
        <v>13</v>
      </c>
      <c r="F27" s="408" t="str">
        <f>+C24</f>
        <v>Ilari Vuoste</v>
      </c>
      <c r="G27" s="409"/>
      <c r="H27" s="409"/>
      <c r="I27" s="141" t="str">
        <f>+D24</f>
        <v>OPT-86</v>
      </c>
      <c r="J27" s="357"/>
      <c r="K27" s="357"/>
      <c r="L27" s="358"/>
      <c r="M27" s="358"/>
      <c r="N27" s="358"/>
      <c r="O27" s="124">
        <f aca="true" t="shared" si="2" ref="O27:S32">IF(ISTEXT(J27),IF(VALUE(SUBSTITUTE(LEFT(J27,2),"-",",0"))&gt;VALUE(SUBSTITUTE(RIGHT(J27,2),"-","")),1,0.1),0.01)</f>
        <v>0.01</v>
      </c>
      <c r="P27" s="124">
        <f t="shared" si="2"/>
        <v>0.01</v>
      </c>
      <c r="Q27" s="124">
        <f t="shared" si="2"/>
        <v>0.01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0-0</v>
      </c>
      <c r="U27" s="138">
        <v>4</v>
      </c>
    </row>
    <row r="28" spans="2:21" s="78" customFormat="1" ht="19.5" customHeight="1">
      <c r="B28" s="126" t="s">
        <v>33</v>
      </c>
      <c r="C28" s="127" t="str">
        <f>+C23</f>
        <v>Aleksi Hynynen</v>
      </c>
      <c r="D28" s="128" t="str">
        <f>+D23</f>
        <v>SeSi</v>
      </c>
      <c r="E28" s="82" t="s">
        <v>13</v>
      </c>
      <c r="F28" s="406" t="str">
        <f>+C25</f>
        <v>Marjaana Sipola</v>
      </c>
      <c r="G28" s="407"/>
      <c r="H28" s="407"/>
      <c r="I28" s="127" t="str">
        <f>+D25</f>
        <v>YNM</v>
      </c>
      <c r="J28" s="359"/>
      <c r="K28" s="359"/>
      <c r="L28" s="360"/>
      <c r="M28" s="360"/>
      <c r="N28" s="360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  <c r="U28" s="138">
        <v>3</v>
      </c>
    </row>
    <row r="29" spans="2:21" s="78" customFormat="1" ht="19.5" customHeight="1">
      <c r="B29" s="140" t="s">
        <v>34</v>
      </c>
      <c r="C29" s="141" t="str">
        <f>+C22</f>
        <v>Felix Pekkari</v>
      </c>
      <c r="D29" s="142" t="str">
        <f>+D22</f>
        <v>BTK Norrs</v>
      </c>
      <c r="E29" s="143" t="s">
        <v>13</v>
      </c>
      <c r="F29" s="408" t="str">
        <f>+C25</f>
        <v>Marjaana Sipola</v>
      </c>
      <c r="G29" s="409"/>
      <c r="H29" s="409"/>
      <c r="I29" s="141" t="str">
        <f>+D25</f>
        <v>YNM</v>
      </c>
      <c r="J29" s="357"/>
      <c r="K29" s="357"/>
      <c r="L29" s="358"/>
      <c r="M29" s="358"/>
      <c r="N29" s="358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  <c r="U29" s="138">
        <v>2</v>
      </c>
    </row>
    <row r="30" spans="2:21" s="78" customFormat="1" ht="19.5" customHeight="1">
      <c r="B30" s="129" t="s">
        <v>35</v>
      </c>
      <c r="C30" s="130" t="str">
        <f>+C23</f>
        <v>Aleksi Hynynen</v>
      </c>
      <c r="D30" s="131" t="str">
        <f>+D23</f>
        <v>SeSi</v>
      </c>
      <c r="E30" s="132" t="s">
        <v>13</v>
      </c>
      <c r="F30" s="410" t="str">
        <f>+C24</f>
        <v>Ilari Vuoste</v>
      </c>
      <c r="G30" s="411"/>
      <c r="H30" s="411"/>
      <c r="I30" s="130" t="str">
        <f>+D24</f>
        <v>OPT-86</v>
      </c>
      <c r="J30" s="359"/>
      <c r="K30" s="359"/>
      <c r="L30" s="360"/>
      <c r="M30" s="360"/>
      <c r="N30" s="360"/>
      <c r="O30" s="124">
        <f t="shared" si="2"/>
        <v>0.01</v>
      </c>
      <c r="P30" s="124">
        <f t="shared" si="2"/>
        <v>0.01</v>
      </c>
      <c r="Q30" s="124">
        <f t="shared" si="2"/>
        <v>0.01</v>
      </c>
      <c r="R30" s="124">
        <f t="shared" si="2"/>
        <v>0.01</v>
      </c>
      <c r="S30" s="124">
        <f t="shared" si="2"/>
        <v>0.01</v>
      </c>
      <c r="T30" s="125" t="str">
        <f t="shared" si="3"/>
        <v>0-0</v>
      </c>
      <c r="U30" s="138">
        <v>1</v>
      </c>
    </row>
    <row r="31" spans="2:21" s="78" customFormat="1" ht="19.5" customHeight="1">
      <c r="B31" s="140" t="s">
        <v>36</v>
      </c>
      <c r="C31" s="141" t="str">
        <f>+C22</f>
        <v>Felix Pekkari</v>
      </c>
      <c r="D31" s="142" t="str">
        <f>+D22</f>
        <v>BTK Norrs</v>
      </c>
      <c r="E31" s="143" t="s">
        <v>13</v>
      </c>
      <c r="F31" s="408" t="str">
        <f>+C23</f>
        <v>Aleksi Hynynen</v>
      </c>
      <c r="G31" s="409"/>
      <c r="H31" s="409"/>
      <c r="I31" s="141" t="str">
        <f>+D23</f>
        <v>SeSi</v>
      </c>
      <c r="J31" s="357"/>
      <c r="K31" s="357"/>
      <c r="L31" s="358"/>
      <c r="M31" s="358"/>
      <c r="N31" s="358"/>
      <c r="O31" s="124">
        <f t="shared" si="2"/>
        <v>0.01</v>
      </c>
      <c r="P31" s="124">
        <f t="shared" si="2"/>
        <v>0.01</v>
      </c>
      <c r="Q31" s="124">
        <f t="shared" si="2"/>
        <v>0.01</v>
      </c>
      <c r="R31" s="124">
        <f t="shared" si="2"/>
        <v>0.01</v>
      </c>
      <c r="S31" s="124">
        <f t="shared" si="2"/>
        <v>0.01</v>
      </c>
      <c r="T31" s="125" t="str">
        <f t="shared" si="3"/>
        <v>0-0</v>
      </c>
      <c r="U31" s="138">
        <v>4</v>
      </c>
    </row>
    <row r="32" spans="2:21" s="78" customFormat="1" ht="19.5" customHeight="1">
      <c r="B32" s="129" t="s">
        <v>37</v>
      </c>
      <c r="C32" s="130" t="str">
        <f>+C24</f>
        <v>Ilari Vuoste</v>
      </c>
      <c r="D32" s="131" t="str">
        <f>+D24</f>
        <v>OPT-86</v>
      </c>
      <c r="E32" s="132" t="s">
        <v>13</v>
      </c>
      <c r="F32" s="410" t="str">
        <f>+C25</f>
        <v>Marjaana Sipola</v>
      </c>
      <c r="G32" s="411"/>
      <c r="H32" s="411"/>
      <c r="I32" s="130" t="str">
        <f>+D25</f>
        <v>YNM</v>
      </c>
      <c r="J32" s="359"/>
      <c r="K32" s="359"/>
      <c r="L32" s="360"/>
      <c r="M32" s="360"/>
      <c r="N32" s="360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  <c r="U32" s="138">
        <v>2</v>
      </c>
    </row>
    <row r="33" spans="2:21" s="78" customFormat="1" ht="19.5" customHeight="1">
      <c r="B33" s="129"/>
      <c r="C33" s="130"/>
      <c r="D33" s="131"/>
      <c r="E33" s="132"/>
      <c r="F33" s="129"/>
      <c r="G33" s="154"/>
      <c r="H33" s="154"/>
      <c r="I33" s="130"/>
      <c r="J33" s="283"/>
      <c r="K33" s="283"/>
      <c r="L33" s="284"/>
      <c r="M33" s="284"/>
      <c r="N33" s="284"/>
      <c r="O33" s="124"/>
      <c r="P33" s="124"/>
      <c r="Q33" s="124"/>
      <c r="R33" s="124"/>
      <c r="S33" s="124"/>
      <c r="T33" s="125"/>
      <c r="U33" s="138"/>
    </row>
    <row r="34" spans="2:21" s="78" customFormat="1" ht="19.5" customHeight="1">
      <c r="B34" s="129"/>
      <c r="C34" s="286" t="s">
        <v>210</v>
      </c>
      <c r="D34" s="131"/>
      <c r="E34" s="132"/>
      <c r="F34" s="129"/>
      <c r="G34" s="154"/>
      <c r="H34" s="154"/>
      <c r="I34" s="130"/>
      <c r="J34" s="283"/>
      <c r="K34" s="283"/>
      <c r="L34" s="284"/>
      <c r="M34" s="284"/>
      <c r="N34" s="284"/>
      <c r="O34" s="124"/>
      <c r="P34" s="124"/>
      <c r="Q34" s="124"/>
      <c r="R34" s="124"/>
      <c r="S34" s="124"/>
      <c r="T34" s="125"/>
      <c r="U34" s="138"/>
    </row>
    <row r="35" spans="2:21" s="78" customFormat="1" ht="19.5" customHeight="1">
      <c r="B35" s="129"/>
      <c r="C35" s="130"/>
      <c r="D35" s="131"/>
      <c r="E35" s="132"/>
      <c r="F35" s="129"/>
      <c r="G35" s="154"/>
      <c r="H35" s="154"/>
      <c r="I35" s="130"/>
      <c r="J35" s="283"/>
      <c r="K35" s="283"/>
      <c r="L35" s="284"/>
      <c r="M35" s="284"/>
      <c r="N35" s="284"/>
      <c r="O35" s="124"/>
      <c r="P35" s="124"/>
      <c r="Q35" s="124"/>
      <c r="R35" s="124"/>
      <c r="S35" s="124"/>
      <c r="T35" s="125"/>
      <c r="U35" s="138"/>
    </row>
    <row r="36" spans="1:21" s="307" customFormat="1" ht="24.75" customHeight="1">
      <c r="A36" s="313"/>
      <c r="B36" s="268" t="s">
        <v>48</v>
      </c>
      <c r="C36" s="269">
        <f>IF(A36="","",INDEX('[1]Nimet'!$B$6:$B$244,A36))</f>
      </c>
      <c r="D36" s="270">
        <f>IF(A36="","",INDEX('[1]Nimet'!$C$6:$C$244,A36))</f>
      </c>
      <c r="E36" s="404"/>
      <c r="F36" s="405"/>
      <c r="G36" s="379"/>
      <c r="H36" s="379"/>
      <c r="I36" s="29"/>
      <c r="J36" s="200"/>
      <c r="K36" s="308"/>
      <c r="L36" s="312"/>
      <c r="M36" s="308"/>
      <c r="N36" s="308"/>
      <c r="U36" s="316"/>
    </row>
    <row r="37" spans="1:21" s="307" customFormat="1" ht="24.75" customHeight="1" thickBot="1">
      <c r="A37" s="313"/>
      <c r="B37" s="161"/>
      <c r="C37" s="21">
        <f>IF(A37="","",INDEX('[1]Nimet'!$B$6:$B$244,A37))</f>
      </c>
      <c r="D37" s="22">
        <f>IF(A37="","",INDEX('[1]Nimet'!$C$6:$C$244,A37))</f>
      </c>
      <c r="E37" s="380"/>
      <c r="F37" s="381"/>
      <c r="G37" s="404"/>
      <c r="H37" s="405"/>
      <c r="I37" s="29"/>
      <c r="J37" s="203"/>
      <c r="K37" s="308"/>
      <c r="L37" s="312"/>
      <c r="M37" s="308"/>
      <c r="N37" s="308"/>
      <c r="U37" s="316"/>
    </row>
    <row r="38" spans="1:21" s="307" customFormat="1" ht="24.75" customHeight="1">
      <c r="A38" s="313"/>
      <c r="B38" s="162"/>
      <c r="C38" s="26">
        <f>IF(A38="","",INDEX('[1]Nimet'!$B$6:$B$244,A38))</f>
      </c>
      <c r="D38" s="37">
        <f>IF(A38="","",INDEX('[1]Nimet'!$C$6:$C$244,A38))</f>
      </c>
      <c r="E38" s="404"/>
      <c r="F38" s="376"/>
      <c r="G38" s="380"/>
      <c r="H38" s="381"/>
      <c r="I38" s="201"/>
      <c r="J38" s="200"/>
      <c r="K38" s="308"/>
      <c r="L38" s="312"/>
      <c r="M38" s="308"/>
      <c r="N38" s="308"/>
      <c r="U38" s="316"/>
    </row>
    <row r="39" spans="1:21" s="307" customFormat="1" ht="24.75" customHeight="1" thickBot="1">
      <c r="A39" s="313"/>
      <c r="B39" s="163" t="s">
        <v>52</v>
      </c>
      <c r="C39" s="31">
        <f>IF(A39="","",INDEX('[1]Nimet'!$B$6:$B$244,A39))</f>
      </c>
      <c r="D39" s="40">
        <f>IF(A39="","",INDEX('[1]Nimet'!$C$6:$C$244,A39))</f>
      </c>
      <c r="E39" s="380"/>
      <c r="F39" s="382"/>
      <c r="G39" s="379"/>
      <c r="H39" s="383"/>
      <c r="I39" s="159"/>
      <c r="J39" s="200"/>
      <c r="K39" s="311"/>
      <c r="L39" s="312"/>
      <c r="M39" s="308"/>
      <c r="N39" s="308"/>
      <c r="U39" s="316"/>
    </row>
    <row r="40" spans="1:21" s="307" customFormat="1" ht="24.75" customHeight="1">
      <c r="A40" s="313"/>
      <c r="B40" s="160" t="s">
        <v>51</v>
      </c>
      <c r="C40" s="16">
        <f>IF(A40="","",INDEX('[1]Nimet'!$B$6:$B$244,A40))</f>
      </c>
      <c r="D40" s="34">
        <f>IF(A40="","",INDEX('[1]Nimet'!$C$6:$C$244,A40))</f>
      </c>
      <c r="E40" s="404"/>
      <c r="F40" s="405"/>
      <c r="G40" s="379"/>
      <c r="H40" s="383"/>
      <c r="I40" s="164"/>
      <c r="J40" s="200"/>
      <c r="K40" s="308"/>
      <c r="L40" s="312"/>
      <c r="M40" s="308"/>
      <c r="N40" s="308"/>
      <c r="U40" s="316"/>
    </row>
    <row r="41" spans="1:21" s="307" customFormat="1" ht="24.75" customHeight="1" thickBot="1">
      <c r="A41" s="313"/>
      <c r="B41" s="161"/>
      <c r="C41" s="21">
        <f>IF(A41="","",INDEX('[1]Nimet'!$B$6:$B$244,A41))</f>
      </c>
      <c r="D41" s="22">
        <f>IF(A41="","",INDEX('[1]Nimet'!$C$6:$C$244,A41))</f>
      </c>
      <c r="E41" s="380"/>
      <c r="F41" s="381"/>
      <c r="G41" s="404"/>
      <c r="H41" s="376"/>
      <c r="I41" s="201"/>
      <c r="J41" s="311"/>
      <c r="K41" s="308"/>
      <c r="L41" s="312"/>
      <c r="M41" s="308"/>
      <c r="N41" s="308"/>
      <c r="U41" s="316"/>
    </row>
    <row r="42" spans="1:21" s="307" customFormat="1" ht="24.75" customHeight="1">
      <c r="A42" s="313"/>
      <c r="B42" s="162"/>
      <c r="C42" s="26">
        <f>IF(A42="","",INDEX('[1]Nimet'!$B$6:$B$244,A42))</f>
      </c>
      <c r="D42" s="37">
        <f>IF(A42="","",INDEX('[1]Nimet'!$C$6:$C$244,A42))</f>
      </c>
      <c r="E42" s="404"/>
      <c r="F42" s="376"/>
      <c r="G42" s="377"/>
      <c r="H42" s="378"/>
      <c r="I42" s="29"/>
      <c r="J42" s="314"/>
      <c r="K42" s="308"/>
      <c r="L42" s="312"/>
      <c r="M42" s="308"/>
      <c r="N42" s="308"/>
      <c r="U42" s="316"/>
    </row>
    <row r="43" spans="1:21" s="307" customFormat="1" ht="24.75" customHeight="1">
      <c r="A43" s="313"/>
      <c r="B43" s="263" t="s">
        <v>50</v>
      </c>
      <c r="C43" s="264">
        <f>IF(A43="","",INDEX('[1]Nimet'!$B$6:$B$244,A43))</f>
      </c>
      <c r="D43" s="265">
        <f>IF(A43="","",INDEX('[1]Nimet'!$C$6:$C$244,A43))</f>
      </c>
      <c r="E43" s="380"/>
      <c r="F43" s="382"/>
      <c r="G43" s="379"/>
      <c r="H43" s="379"/>
      <c r="I43" s="29"/>
      <c r="J43" s="314"/>
      <c r="K43" s="308"/>
      <c r="L43" s="312"/>
      <c r="M43" s="308"/>
      <c r="N43" s="308"/>
      <c r="U43" s="316"/>
    </row>
    <row r="45" spans="2:21" s="78" customFormat="1" ht="19.5" customHeight="1">
      <c r="B45" s="138"/>
      <c r="C45" s="244" t="s">
        <v>93</v>
      </c>
      <c r="E45" s="138"/>
      <c r="F45" s="138"/>
      <c r="G45" s="138"/>
      <c r="H45" s="138"/>
      <c r="K45" s="3"/>
      <c r="L45" s="19"/>
      <c r="M45" s="3"/>
      <c r="N45" s="3"/>
      <c r="U45" s="138"/>
    </row>
    <row r="46" spans="1:21" s="307" customFormat="1" ht="24.75" customHeight="1">
      <c r="A46" s="313"/>
      <c r="B46" s="320">
        <v>1</v>
      </c>
      <c r="C46" s="321">
        <f>IF(A46="","",INDEX('[1]Nimet'!$B$6:$B$244,A46))</f>
      </c>
      <c r="D46" s="321">
        <f>IF(A46="","",INDEX('[1]Nimet'!$C$6:$C$244,A46))</f>
      </c>
      <c r="E46" s="379"/>
      <c r="F46" s="379"/>
      <c r="G46" s="379"/>
      <c r="H46" s="379"/>
      <c r="I46" s="170"/>
      <c r="J46" s="200"/>
      <c r="K46" s="308"/>
      <c r="L46" s="312"/>
      <c r="M46" s="308"/>
      <c r="N46" s="308"/>
      <c r="U46" s="316"/>
    </row>
    <row r="47" spans="1:21" s="307" customFormat="1" ht="24.75" customHeight="1">
      <c r="A47" s="313"/>
      <c r="B47" s="320">
        <v>2</v>
      </c>
      <c r="C47" s="322">
        <f>IF(A47="","",INDEX('[1]Nimet'!$B$6:$B$244,A47))</f>
      </c>
      <c r="D47" s="321">
        <f>IF(A47="","",INDEX('[1]Nimet'!$C$6:$C$244,A47))</f>
      </c>
      <c r="E47" s="384"/>
      <c r="F47" s="384"/>
      <c r="G47" s="379"/>
      <c r="H47" s="379"/>
      <c r="I47" s="29"/>
      <c r="J47" s="311"/>
      <c r="K47" s="308"/>
      <c r="L47" s="312"/>
      <c r="M47" s="308"/>
      <c r="N47" s="308"/>
      <c r="U47" s="316"/>
    </row>
    <row r="48" spans="1:21" s="307" customFormat="1" ht="24.75" customHeight="1">
      <c r="A48" s="313"/>
      <c r="B48" s="320">
        <v>3</v>
      </c>
      <c r="C48" s="321">
        <f>IF(A48="","",INDEX('[1]Nimet'!$B$6:$B$244,A48))</f>
      </c>
      <c r="D48" s="321">
        <f>IF(A48="","",INDEX('[1]Nimet'!$C$6:$C$244,A48))</f>
      </c>
      <c r="E48" s="379"/>
      <c r="F48" s="379"/>
      <c r="G48" s="379"/>
      <c r="H48" s="379"/>
      <c r="I48" s="29"/>
      <c r="J48" s="314"/>
      <c r="K48" s="308"/>
      <c r="L48" s="312"/>
      <c r="M48" s="308"/>
      <c r="N48" s="308"/>
      <c r="U48" s="316"/>
    </row>
    <row r="49" spans="1:21" s="307" customFormat="1" ht="24.75" customHeight="1">
      <c r="A49" s="313"/>
      <c r="B49" s="320">
        <v>3</v>
      </c>
      <c r="C49" s="321">
        <f>IF(A49="","",INDEX('[1]Nimet'!$B$6:$B$244,A49))</f>
      </c>
      <c r="D49" s="321">
        <f>IF(A49="","",INDEX('[1]Nimet'!$C$6:$C$244,A49))</f>
      </c>
      <c r="E49" s="384"/>
      <c r="F49" s="384"/>
      <c r="G49" s="379"/>
      <c r="H49" s="379"/>
      <c r="I49" s="29"/>
      <c r="J49" s="314"/>
      <c r="K49" s="308"/>
      <c r="L49" s="312"/>
      <c r="M49" s="308"/>
      <c r="N49" s="308"/>
      <c r="U49" s="316"/>
    </row>
    <row r="50" spans="2:21" s="78" customFormat="1" ht="19.5" customHeight="1">
      <c r="B50" s="82"/>
      <c r="C50" s="192"/>
      <c r="D50" s="386"/>
      <c r="E50" s="387"/>
      <c r="F50" s="84"/>
      <c r="G50" s="84"/>
      <c r="H50" s="84"/>
      <c r="I50" s="85"/>
      <c r="J50" s="81"/>
      <c r="K50" s="81"/>
      <c r="L50" s="82"/>
      <c r="M50" s="81"/>
      <c r="N50" s="81"/>
      <c r="O50" s="81"/>
      <c r="P50" s="81"/>
      <c r="U50" s="138"/>
    </row>
    <row r="52" spans="2:21" s="78" customFormat="1" ht="19.5" customHeight="1">
      <c r="B52" s="138"/>
      <c r="C52" s="244"/>
      <c r="E52" s="138"/>
      <c r="F52" s="138"/>
      <c r="G52" s="138"/>
      <c r="H52" s="138"/>
      <c r="K52" s="3"/>
      <c r="L52" s="19"/>
      <c r="M52" s="3"/>
      <c r="N52" s="3"/>
      <c r="U52" s="138"/>
    </row>
    <row r="53" spans="1:11" ht="24.75" customHeight="1">
      <c r="A53" s="300"/>
      <c r="B53" s="298"/>
      <c r="C53" s="299"/>
      <c r="D53" s="261"/>
      <c r="E53" s="261"/>
      <c r="F53" s="29"/>
      <c r="G53" s="29"/>
      <c r="H53" s="29"/>
      <c r="I53" s="17"/>
      <c r="J53" s="195"/>
      <c r="K53" s="19"/>
    </row>
    <row r="54" spans="1:11" ht="24.75" customHeight="1">
      <c r="A54" s="300"/>
      <c r="B54" s="298"/>
      <c r="C54" s="299"/>
      <c r="D54" s="262"/>
      <c r="E54" s="261"/>
      <c r="F54" s="170"/>
      <c r="G54" s="29"/>
      <c r="H54" s="29"/>
      <c r="I54" s="17"/>
      <c r="J54" s="18"/>
      <c r="K54" s="19"/>
    </row>
    <row r="55" spans="1:11" ht="24.75" customHeight="1">
      <c r="A55" s="300"/>
      <c r="B55" s="298"/>
      <c r="C55" s="299"/>
      <c r="D55" s="261"/>
      <c r="E55" s="261"/>
      <c r="F55" s="29"/>
      <c r="G55" s="170"/>
      <c r="H55" s="29"/>
      <c r="I55" s="17"/>
      <c r="J55" s="18"/>
      <c r="K55" s="19"/>
    </row>
    <row r="56" spans="1:11" ht="24.75" customHeight="1">
      <c r="A56" s="300"/>
      <c r="B56" s="298"/>
      <c r="C56" s="299"/>
      <c r="D56" s="261"/>
      <c r="E56" s="261"/>
      <c r="F56" s="170"/>
      <c r="G56" s="29"/>
      <c r="H56" s="29"/>
      <c r="I56" s="17"/>
      <c r="J56" s="18"/>
      <c r="K56" s="19"/>
    </row>
    <row r="58" spans="5:9" ht="16.5" customHeight="1">
      <c r="E58" s="19"/>
      <c r="I58" s="3"/>
    </row>
  </sheetData>
  <sheetProtection/>
  <mergeCells count="39">
    <mergeCell ref="E48:F48"/>
    <mergeCell ref="G48:H48"/>
    <mergeCell ref="E49:F49"/>
    <mergeCell ref="G49:H49"/>
    <mergeCell ref="E43:F43"/>
    <mergeCell ref="G43:H43"/>
    <mergeCell ref="E46:F46"/>
    <mergeCell ref="G46:H46"/>
    <mergeCell ref="E47:F47"/>
    <mergeCell ref="G47:H47"/>
    <mergeCell ref="F32:H32"/>
    <mergeCell ref="E36:F36"/>
    <mergeCell ref="G36:H36"/>
    <mergeCell ref="E37:F37"/>
    <mergeCell ref="G37:H37"/>
    <mergeCell ref="E38:F38"/>
    <mergeCell ref="G38:H38"/>
    <mergeCell ref="E40:F40"/>
    <mergeCell ref="D50:E50"/>
    <mergeCell ref="F13:H13"/>
    <mergeCell ref="F14:H14"/>
    <mergeCell ref="F15:H15"/>
    <mergeCell ref="F16:H16"/>
    <mergeCell ref="F17:H17"/>
    <mergeCell ref="F18:H18"/>
    <mergeCell ref="F27:H27"/>
    <mergeCell ref="E39:F39"/>
    <mergeCell ref="G39:H39"/>
    <mergeCell ref="G40:H40"/>
    <mergeCell ref="E41:F41"/>
    <mergeCell ref="G41:H41"/>
    <mergeCell ref="E42:F42"/>
    <mergeCell ref="G42:H42"/>
    <mergeCell ref="F30:H30"/>
    <mergeCell ref="F31:H31"/>
    <mergeCell ref="E2:F2"/>
    <mergeCell ref="E3:F3"/>
    <mergeCell ref="F28:H28"/>
    <mergeCell ref="F29:H29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50" zoomScaleNormal="50" zoomScalePageLayoutView="0" workbookViewId="0" topLeftCell="A1">
      <selection activeCell="A4" sqref="A4:IV22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s="179" customFormat="1" ht="24.75" customHeight="1">
      <c r="B1" s="180"/>
      <c r="C1" s="180"/>
      <c r="D1" s="177" t="s">
        <v>0</v>
      </c>
      <c r="E1" s="422" t="str">
        <f>IF(Nimet!C1="","",Nimet!C1)</f>
        <v>Acon GP</v>
      </c>
      <c r="F1" s="423"/>
      <c r="G1" s="180"/>
      <c r="H1" s="180"/>
      <c r="I1" s="180"/>
    </row>
    <row r="2" spans="2:10" s="179" customFormat="1" ht="24.75" customHeight="1">
      <c r="B2" s="181"/>
      <c r="C2" s="181"/>
      <c r="D2" s="178" t="s">
        <v>1</v>
      </c>
      <c r="E2" s="422" t="s">
        <v>126</v>
      </c>
      <c r="F2" s="423"/>
      <c r="G2" s="182"/>
      <c r="H2" s="182"/>
      <c r="I2" s="182"/>
      <c r="J2" s="183"/>
    </row>
    <row r="3" spans="2:10" s="179" customFormat="1" ht="24.75" customHeight="1">
      <c r="B3" s="181"/>
      <c r="C3" s="181"/>
      <c r="D3" s="289" t="s">
        <v>2</v>
      </c>
      <c r="E3" s="424">
        <f>IF(Nimet!C3="","",Nimet!C3)</f>
      </c>
      <c r="F3" s="425"/>
      <c r="G3" s="184"/>
      <c r="H3" s="184"/>
      <c r="I3" s="184"/>
      <c r="J3" s="183"/>
    </row>
    <row r="4" spans="2:10" ht="24.75" customHeight="1">
      <c r="B4" s="44"/>
      <c r="C4" s="44"/>
      <c r="D4" s="288"/>
      <c r="E4" s="26"/>
      <c r="F4" s="13"/>
      <c r="G4" s="13"/>
      <c r="H4" s="13"/>
      <c r="I4" s="13"/>
      <c r="J4" s="14"/>
    </row>
    <row r="5" spans="1:11" ht="30" customHeight="1">
      <c r="A5" s="56">
        <v>21</v>
      </c>
      <c r="B5" s="15"/>
      <c r="C5" s="160">
        <v>1</v>
      </c>
      <c r="D5" s="174" t="str">
        <f>IF(A5="","",INDEX(Nimet!$B$6:$B$244,A5))</f>
        <v>Kari Pikkarainen</v>
      </c>
      <c r="E5" s="34" t="str">
        <f>IF(A5="","",INDEX(Nimet!$C$6:$C$244,A5))</f>
        <v>OPT-86</v>
      </c>
      <c r="F5" s="17" t="s">
        <v>105</v>
      </c>
      <c r="G5" s="17"/>
      <c r="H5" s="17"/>
      <c r="I5" s="17"/>
      <c r="J5" s="195"/>
      <c r="K5" s="19"/>
    </row>
    <row r="6" spans="1:11" ht="30" customHeight="1" thickBot="1">
      <c r="A6" s="56"/>
      <c r="B6" s="20"/>
      <c r="C6" s="161">
        <v>1</v>
      </c>
      <c r="D6" s="21">
        <f>IF(A6="","",INDEX(Nimet!$B$6:$B$244,A6))</f>
      </c>
      <c r="E6" s="22">
        <f>IF(A6="","",INDEX(Nimet!$C$6:$C$244,A6))</f>
      </c>
      <c r="F6" s="166"/>
      <c r="G6" s="24"/>
      <c r="H6" s="17"/>
      <c r="I6" s="17"/>
      <c r="J6" s="18"/>
      <c r="K6" s="19"/>
    </row>
    <row r="7" spans="1:11" ht="30" customHeight="1">
      <c r="A7" s="56">
        <v>53</v>
      </c>
      <c r="B7" s="25"/>
      <c r="C7" s="162">
        <v>3</v>
      </c>
      <c r="D7" s="175" t="str">
        <f>IF(A7="","",INDEX(Nimet!$B$6:$B$244,A7))</f>
        <v>Janne Röpelinen</v>
      </c>
      <c r="E7" s="37" t="str">
        <f>IF(A7="","",INDEX(Nimet!$C$6:$C$244,A7))</f>
        <v>OPT-86</v>
      </c>
      <c r="F7" s="27"/>
      <c r="G7" s="166"/>
      <c r="H7" s="29"/>
      <c r="I7" s="17"/>
      <c r="J7" s="18"/>
      <c r="K7" s="19"/>
    </row>
    <row r="8" spans="1:11" ht="30" customHeight="1" thickBot="1">
      <c r="A8" s="56">
        <v>26</v>
      </c>
      <c r="B8" s="30"/>
      <c r="C8" s="163">
        <v>4</v>
      </c>
      <c r="D8" s="198" t="str">
        <f>IF(A8="","",INDEX(Nimet!$B$6:$B$244,A8))</f>
        <v>Ossi Vesaluoma</v>
      </c>
      <c r="E8" s="40" t="str">
        <f>IF(A8="","",INDEX(Nimet!$C$6:$C$244,A8))</f>
        <v>KePTS</v>
      </c>
      <c r="F8" s="164"/>
      <c r="G8" s="29"/>
      <c r="H8" s="159"/>
      <c r="I8" s="17"/>
      <c r="J8" s="18"/>
      <c r="K8" s="19"/>
    </row>
    <row r="9" spans="1:11" ht="30" customHeight="1">
      <c r="A9" s="56">
        <v>27</v>
      </c>
      <c r="B9" s="15"/>
      <c r="C9" s="160">
        <v>5</v>
      </c>
      <c r="D9" s="256" t="str">
        <f>IF(A9="","",INDEX(Nimet!$B$6:$B$244,A9))</f>
        <v>Jari Vesaluoma</v>
      </c>
      <c r="E9" s="34" t="str">
        <f>IF(A9="","",INDEX(Nimet!$C$6:$C$244,A9))</f>
        <v>KePTS</v>
      </c>
      <c r="F9" s="17"/>
      <c r="G9" s="28"/>
      <c r="H9" s="28"/>
      <c r="I9" s="17"/>
      <c r="J9" s="18"/>
      <c r="K9" s="19"/>
    </row>
    <row r="10" spans="1:11" ht="30" customHeight="1" thickBot="1">
      <c r="A10" s="56">
        <v>23</v>
      </c>
      <c r="B10" s="20"/>
      <c r="C10" s="161">
        <v>6</v>
      </c>
      <c r="D10" s="21" t="str">
        <f>IF(A10="","",INDEX(Nimet!$B$6:$B$244,A10))</f>
        <v>Eino Määttä</v>
      </c>
      <c r="E10" s="22" t="str">
        <f>IF(A10="","",INDEX(Nimet!$C$6:$C$244,A10))</f>
        <v>OPT-86</v>
      </c>
      <c r="F10" s="166"/>
      <c r="G10" s="33"/>
      <c r="H10" s="28"/>
      <c r="I10" s="17"/>
      <c r="J10" s="18"/>
      <c r="K10" s="19"/>
    </row>
    <row r="11" spans="1:11" ht="30" customHeight="1">
      <c r="A11" s="56"/>
      <c r="B11" s="25"/>
      <c r="C11" s="162">
        <v>7</v>
      </c>
      <c r="D11" s="175">
        <f>IF(A11="","",INDEX(Nimet!$B$6:$B$244,A11))</f>
      </c>
      <c r="E11" s="37">
        <f>IF(A11="","",INDEX(Nimet!$C$6:$C$244,A11))</f>
      </c>
      <c r="F11" s="27" t="s">
        <v>106</v>
      </c>
      <c r="G11" s="17"/>
      <c r="H11" s="28"/>
      <c r="I11" s="17"/>
      <c r="J11" s="18"/>
      <c r="K11" s="19"/>
    </row>
    <row r="12" spans="1:11" ht="30" customHeight="1" thickBot="1">
      <c r="A12" s="56">
        <v>4</v>
      </c>
      <c r="B12" s="30"/>
      <c r="C12" s="163">
        <v>8</v>
      </c>
      <c r="D12" s="197" t="str">
        <f>IF(A12="","",INDEX(Nimet!$B$6:$B$244,A12))</f>
        <v>Olli Marttila-Tornio</v>
      </c>
      <c r="E12" s="40" t="str">
        <f>IF(A12="","",INDEX(Nimet!$C$6:$C$244,A12))</f>
        <v>YNM</v>
      </c>
      <c r="F12" s="164"/>
      <c r="G12" s="29"/>
      <c r="H12" s="28"/>
      <c r="I12" s="24"/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257"/>
      <c r="J13" s="167"/>
      <c r="K13" s="19"/>
    </row>
    <row r="14" spans="1:11" ht="30" customHeight="1">
      <c r="A14" s="56">
        <v>25</v>
      </c>
      <c r="B14" s="15"/>
      <c r="C14" s="160">
        <v>9</v>
      </c>
      <c r="D14" s="176" t="str">
        <f>IF(A14="","",INDEX(Nimet!$B$6:$B$244,A14))</f>
        <v>Matti Vesaluoma</v>
      </c>
      <c r="E14" s="34" t="str">
        <f>IF(A14="","",INDEX(Nimet!$C$6:$C$244,A14))</f>
        <v>KePTS</v>
      </c>
      <c r="F14" s="17" t="s">
        <v>107</v>
      </c>
      <c r="G14" s="17"/>
      <c r="H14" s="29"/>
      <c r="I14" s="201"/>
      <c r="J14" s="18"/>
      <c r="K14" s="19"/>
    </row>
    <row r="15" spans="1:11" ht="30" customHeight="1" thickBot="1">
      <c r="A15" s="56"/>
      <c r="B15" s="20"/>
      <c r="C15" s="161">
        <v>10</v>
      </c>
      <c r="D15" s="21">
        <f>IF(A15="","",INDEX(Nimet!$B$6:$B$244,A15))</f>
      </c>
      <c r="E15" s="22">
        <f>IF(A15="","",INDEX(Nimet!$C$6:$C$244,A15))</f>
      </c>
      <c r="F15" s="166"/>
      <c r="G15" s="24"/>
      <c r="H15" s="28"/>
      <c r="I15" s="29"/>
      <c r="J15" s="18"/>
      <c r="K15" s="19"/>
    </row>
    <row r="16" spans="1:11" ht="30" customHeight="1">
      <c r="A16" s="56">
        <v>32</v>
      </c>
      <c r="B16" s="25"/>
      <c r="C16" s="162">
        <v>11</v>
      </c>
      <c r="D16" s="196" t="str">
        <f>IF(A16="","",INDEX(Nimet!$B$6:$B$244,A16))</f>
        <v>Jaakko Toivanen</v>
      </c>
      <c r="E16" s="37" t="str">
        <f>IF(A16="","",INDEX(Nimet!$C$6:$C$244,A16))</f>
        <v>KuPTS</v>
      </c>
      <c r="F16" s="27"/>
      <c r="G16" s="166"/>
      <c r="H16" s="28"/>
      <c r="I16" s="29"/>
      <c r="J16" s="18"/>
      <c r="K16" s="19"/>
    </row>
    <row r="17" spans="1:11" ht="30" customHeight="1" thickBot="1">
      <c r="A17" s="56">
        <v>22</v>
      </c>
      <c r="B17" s="30"/>
      <c r="C17" s="163">
        <v>12</v>
      </c>
      <c r="D17" s="197" t="str">
        <f>IF(A17="","",INDEX(Nimet!$B$6:$B$244,A17))</f>
        <v>Jani Anttila</v>
      </c>
      <c r="E17" s="40" t="str">
        <f>IF(A17="","",INDEX(Nimet!$C$6:$C$244,A17))</f>
        <v>OPT-86</v>
      </c>
      <c r="F17" s="164"/>
      <c r="G17" s="29"/>
      <c r="H17" s="27"/>
      <c r="I17" s="29"/>
      <c r="J17" s="18"/>
      <c r="K17" s="19"/>
    </row>
    <row r="18" spans="1:11" ht="30" customHeight="1">
      <c r="A18" s="56">
        <v>46</v>
      </c>
      <c r="B18" s="15"/>
      <c r="C18" s="160">
        <v>13</v>
      </c>
      <c r="D18" s="174" t="str">
        <f>IF(A18="","",INDEX(Nimet!$B$6:$B$244,A18))</f>
        <v>Jussi Hietanen</v>
      </c>
      <c r="E18" s="34" t="str">
        <f>IF(A18="","",INDEX(Nimet!$C$6:$C$244,A18))</f>
        <v>SeSi</v>
      </c>
      <c r="F18" s="17"/>
      <c r="G18" s="28"/>
      <c r="H18" s="164"/>
      <c r="I18" s="29"/>
      <c r="J18" s="18"/>
      <c r="K18" s="19"/>
    </row>
    <row r="19" spans="1:11" ht="30" customHeight="1" thickBot="1">
      <c r="A19" s="56">
        <v>3</v>
      </c>
      <c r="B19" s="20"/>
      <c r="C19" s="161">
        <v>14</v>
      </c>
      <c r="D19" s="21" t="str">
        <f>IF(A19="","",INDEX(Nimet!$B$6:$B$244,A19))</f>
        <v>Virpi Määttä</v>
      </c>
      <c r="E19" s="22" t="str">
        <f>IF(A19="","",INDEX(Nimet!$C$6:$C$244,A19))</f>
        <v>YNM</v>
      </c>
      <c r="F19" s="166"/>
      <c r="G19" s="33"/>
      <c r="H19" s="29"/>
      <c r="I19" s="29"/>
      <c r="J19" s="18"/>
      <c r="K19" s="19"/>
    </row>
    <row r="20" spans="1:11" ht="30" customHeight="1">
      <c r="A20" s="56"/>
      <c r="B20" s="25"/>
      <c r="C20" s="162">
        <v>15</v>
      </c>
      <c r="D20" s="175">
        <f>IF(A20="","",INDEX(Nimet!$B$6:$B$244,A20))</f>
      </c>
      <c r="E20" s="37">
        <f>IF(A20="","",INDEX(Nimet!$C$6:$C$244,A20))</f>
      </c>
      <c r="F20" s="27" t="s">
        <v>108</v>
      </c>
      <c r="G20" s="60"/>
      <c r="H20" s="29"/>
      <c r="I20" s="29"/>
      <c r="J20" s="18"/>
      <c r="K20" s="19"/>
    </row>
    <row r="21" spans="1:11" ht="30" customHeight="1" thickBot="1">
      <c r="A21" s="56">
        <v>18</v>
      </c>
      <c r="B21" s="30"/>
      <c r="C21" s="163">
        <v>16</v>
      </c>
      <c r="D21" s="197" t="str">
        <f>IF(A21="","",INDEX(Nimet!$B$6:$B$244,A21))</f>
        <v>Markus Perkkiö</v>
      </c>
      <c r="E21" s="40" t="str">
        <f>IF(A21="","",INDEX(Nimet!$C$6:$C$244,A21))</f>
        <v>OPT-86</v>
      </c>
      <c r="F21" s="164"/>
      <c r="G21" s="29"/>
      <c r="H21" s="29"/>
      <c r="I21" s="29"/>
      <c r="J21" s="42"/>
      <c r="K21" s="19"/>
    </row>
    <row r="22" spans="2:11" ht="24.75" customHeight="1">
      <c r="B22" s="287"/>
      <c r="C22" s="287"/>
      <c r="D22" s="287"/>
      <c r="E22" s="287"/>
      <c r="F22" s="43"/>
      <c r="G22" s="10"/>
      <c r="H22" s="32"/>
      <c r="I22" s="32"/>
      <c r="J22" s="18"/>
      <c r="K22" s="19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="50" zoomScaleNormal="50" zoomScalePageLayoutView="0" workbookViewId="0" topLeftCell="A16">
      <selection activeCell="A5" sqref="A5:A12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4.00390625" style="241" customWidth="1"/>
    <col min="5" max="5" width="12.8515625" style="46" customWidth="1"/>
    <col min="6" max="9" width="18.57421875" style="19" customWidth="1"/>
    <col min="10" max="16384" width="9.140625" style="3" customWidth="1"/>
  </cols>
  <sheetData>
    <row r="1" spans="2:9" s="185" customFormat="1" ht="27.75" customHeight="1">
      <c r="B1" s="186"/>
      <c r="C1" s="186"/>
      <c r="D1" s="229" t="s">
        <v>0</v>
      </c>
      <c r="E1" s="373" t="str">
        <f>IF(Nimet!C1="","",Nimet!C1)</f>
        <v>Acon GP</v>
      </c>
      <c r="F1" s="374"/>
      <c r="G1" s="186"/>
      <c r="H1" s="186"/>
      <c r="I1" s="186"/>
    </row>
    <row r="2" spans="2:10" s="185" customFormat="1" ht="27.75" customHeight="1">
      <c r="B2" s="187"/>
      <c r="C2" s="187"/>
      <c r="D2" s="230" t="s">
        <v>1</v>
      </c>
      <c r="E2" s="373" t="s">
        <v>111</v>
      </c>
      <c r="F2" s="374"/>
      <c r="G2" s="189"/>
      <c r="H2" s="189"/>
      <c r="I2" s="189"/>
      <c r="J2" s="190"/>
    </row>
    <row r="3" spans="2:10" s="185" customFormat="1" ht="27.75" customHeight="1">
      <c r="B3" s="187"/>
      <c r="C3" s="187"/>
      <c r="D3" s="230" t="s">
        <v>2</v>
      </c>
      <c r="E3" s="394">
        <f>IF(Nimet!C3="","",Nimet!C3)</f>
      </c>
      <c r="F3" s="395"/>
      <c r="G3" s="191"/>
      <c r="H3" s="191"/>
      <c r="I3" s="191"/>
      <c r="J3" s="190"/>
    </row>
    <row r="4" spans="2:10" ht="27.75" customHeight="1" thickBot="1">
      <c r="B4" s="11"/>
      <c r="C4" s="11"/>
      <c r="D4" s="231"/>
      <c r="E4" s="12"/>
      <c r="F4" s="13"/>
      <c r="G4" s="13"/>
      <c r="H4" s="13"/>
      <c r="I4" s="13"/>
      <c r="J4" s="14"/>
    </row>
    <row r="5" spans="1:11" ht="27.75" customHeight="1">
      <c r="A5" s="56"/>
      <c r="B5" s="15"/>
      <c r="C5" s="160">
        <v>1</v>
      </c>
      <c r="D5" s="232">
        <f>IF(A5="","",INDEX(Nimet!$B$6:$B$244,A5))</f>
      </c>
      <c r="E5" s="34">
        <f>IF(A5="","",INDEX(Nimet!$C$6:$C$244,A5))</f>
      </c>
      <c r="F5" s="159"/>
      <c r="G5" s="17"/>
      <c r="H5" s="17"/>
      <c r="I5" s="17"/>
      <c r="J5" s="18"/>
      <c r="K5" s="19"/>
    </row>
    <row r="6" spans="1:11" ht="27.75" customHeight="1" thickBot="1">
      <c r="A6" s="56"/>
      <c r="B6" s="20"/>
      <c r="C6" s="161">
        <v>2</v>
      </c>
      <c r="D6" s="233">
        <f>IF(A6="","",INDEX(Nimet!$B$6:$B$244,A6))</f>
      </c>
      <c r="E6" s="22">
        <f>IF(A6="","",INDEX(Nimet!$C$6:$C$244,A6))</f>
      </c>
      <c r="F6" s="168"/>
      <c r="G6" s="24"/>
      <c r="H6" s="17"/>
      <c r="I6" s="17"/>
      <c r="J6" s="18"/>
      <c r="K6" s="19"/>
    </row>
    <row r="7" spans="1:11" ht="27.75" customHeight="1">
      <c r="A7" s="56"/>
      <c r="B7" s="25"/>
      <c r="C7" s="162">
        <v>3</v>
      </c>
      <c r="D7" s="234">
        <f>IF(A7="","",INDEX(Nimet!$B$6:$B$244,A7))</f>
      </c>
      <c r="E7" s="37">
        <f>IF(A7="","",INDEX(Nimet!$C$6:$C$244,A7))</f>
      </c>
      <c r="F7" s="27"/>
      <c r="G7" s="168"/>
      <c r="H7" s="29"/>
      <c r="I7" s="17"/>
      <c r="J7" s="18"/>
      <c r="K7" s="19"/>
    </row>
    <row r="8" spans="1:11" ht="27.75" customHeight="1" thickBot="1">
      <c r="A8" s="56"/>
      <c r="B8" s="30"/>
      <c r="C8" s="163">
        <v>4</v>
      </c>
      <c r="D8" s="235">
        <f>IF(A8="","",INDEX(Nimet!$B$6:$B$244,A8))</f>
      </c>
      <c r="E8" s="40">
        <f>IF(A8="","",INDEX(Nimet!$C$6:$C$244,A8))</f>
      </c>
      <c r="F8" s="17"/>
      <c r="G8" s="28"/>
      <c r="H8" s="24"/>
      <c r="I8" s="17"/>
      <c r="J8" s="18"/>
      <c r="K8" s="19"/>
    </row>
    <row r="9" spans="1:11" ht="27.75" customHeight="1">
      <c r="A9" s="56"/>
      <c r="B9" s="15"/>
      <c r="C9" s="160">
        <v>5</v>
      </c>
      <c r="D9" s="236">
        <f>IF(A9="","",INDEX(Nimet!$B$6:$B$244,A9))</f>
      </c>
      <c r="E9" s="34">
        <f>IF(A9="","",INDEX(Nimet!$C$6:$C$244,A9))</f>
      </c>
      <c r="F9" s="159"/>
      <c r="G9" s="28"/>
      <c r="H9" s="168"/>
      <c r="I9" s="17"/>
      <c r="J9" s="18"/>
      <c r="K9" s="19"/>
    </row>
    <row r="10" spans="1:11" ht="27.75" customHeight="1" thickBot="1">
      <c r="A10" s="56"/>
      <c r="B10" s="20"/>
      <c r="C10" s="161">
        <v>6</v>
      </c>
      <c r="D10" s="233">
        <f>IF(A10="","",INDEX(Nimet!$B$6:$B$244,A10))</f>
      </c>
      <c r="E10" s="22">
        <f>IF(A10="","",INDEX(Nimet!$C$6:$C$244,A10))</f>
      </c>
      <c r="F10" s="168"/>
      <c r="G10" s="33"/>
      <c r="H10" s="28"/>
      <c r="I10" s="17"/>
      <c r="J10" s="18"/>
      <c r="K10" s="19"/>
    </row>
    <row r="11" spans="1:11" ht="27.75" customHeight="1">
      <c r="A11" s="56"/>
      <c r="B11" s="25"/>
      <c r="C11" s="162">
        <v>7</v>
      </c>
      <c r="D11" s="237">
        <f>IF(A11="","",INDEX(Nimet!$B$6:$B$244,A11))</f>
      </c>
      <c r="E11" s="37">
        <f>IF(A11="","",INDEX(Nimet!$C$6:$C$244,A11))</f>
      </c>
      <c r="F11" s="27"/>
      <c r="G11" s="169"/>
      <c r="H11" s="28"/>
      <c r="I11" s="17"/>
      <c r="J11" s="18"/>
      <c r="K11" s="19"/>
    </row>
    <row r="12" spans="1:11" ht="27.75" customHeight="1" thickBot="1">
      <c r="A12" s="56"/>
      <c r="B12" s="30"/>
      <c r="C12" s="163">
        <v>8</v>
      </c>
      <c r="D12" s="235">
        <f>IF(A12="","",INDEX(Nimet!$B$6:$B$244,A12))</f>
      </c>
      <c r="E12" s="40">
        <f>IF(A12="","",INDEX(Nimet!$C$6:$C$244,A12))</f>
      </c>
      <c r="F12" s="17"/>
      <c r="G12" s="17"/>
      <c r="H12" s="28"/>
      <c r="I12" s="24"/>
      <c r="J12" s="18"/>
      <c r="K12" s="19"/>
    </row>
    <row r="13" spans="1:11" ht="27.75" customHeight="1" thickBot="1">
      <c r="A13" s="57"/>
      <c r="B13" s="58"/>
      <c r="C13" s="58"/>
      <c r="D13" s="238"/>
      <c r="E13" s="59"/>
      <c r="F13" s="17"/>
      <c r="G13" s="17"/>
      <c r="H13" s="28"/>
      <c r="I13" s="171"/>
      <c r="J13" s="18"/>
      <c r="K13" s="19"/>
    </row>
    <row r="14" spans="1:11" ht="27.75" customHeight="1">
      <c r="A14" s="56"/>
      <c r="B14" s="15"/>
      <c r="C14" s="160">
        <v>9</v>
      </c>
      <c r="D14" s="239">
        <f>IF(A14="","",INDEX(Nimet!$B$6:$B$244,A14))</f>
      </c>
      <c r="E14" s="34">
        <f>IF(A14="","",INDEX(Nimet!$C$6:$C$244,A14))</f>
      </c>
      <c r="F14" s="159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161">
        <v>10</v>
      </c>
      <c r="D15" s="233">
        <f>IF(A15="","",INDEX(Nimet!$B$6:$B$244,A15))</f>
      </c>
      <c r="E15" s="22">
        <f>IF(A15="","",INDEX(Nimet!$C$6:$C$244,A15))</f>
      </c>
      <c r="F15" s="168"/>
      <c r="G15" s="24"/>
      <c r="H15" s="28"/>
      <c r="I15" s="28"/>
      <c r="J15" s="18"/>
      <c r="K15" s="19"/>
    </row>
    <row r="16" spans="1:11" ht="27.75" customHeight="1">
      <c r="A16" s="56"/>
      <c r="B16" s="25"/>
      <c r="C16" s="162">
        <v>11</v>
      </c>
      <c r="D16" s="237">
        <f>IF(A16="","",INDEX(Nimet!$B$6:$B$244,A16))</f>
      </c>
      <c r="E16" s="37">
        <f>IF(A16="","",INDEX(Nimet!$C$6:$C$244,A16))</f>
      </c>
      <c r="F16" s="27"/>
      <c r="G16" s="168"/>
      <c r="H16" s="28"/>
      <c r="I16" s="28"/>
      <c r="J16" s="18"/>
      <c r="K16" s="19"/>
    </row>
    <row r="17" spans="1:11" ht="27.75" customHeight="1" thickBot="1">
      <c r="A17" s="56"/>
      <c r="B17" s="30"/>
      <c r="C17" s="163">
        <v>12</v>
      </c>
      <c r="D17" s="235">
        <f>IF(A17="","",INDEX(Nimet!$B$6:$B$244,A17))</f>
      </c>
      <c r="E17" s="40">
        <f>IF(A17="","",INDEX(Nimet!$C$6:$C$244,A17))</f>
      </c>
      <c r="F17" s="61"/>
      <c r="G17" s="28"/>
      <c r="H17" s="33"/>
      <c r="I17" s="28"/>
      <c r="J17" s="18"/>
      <c r="K17" s="19"/>
    </row>
    <row r="18" spans="1:11" ht="27.75" customHeight="1">
      <c r="A18" s="56"/>
      <c r="B18" s="15"/>
      <c r="C18" s="160">
        <v>13</v>
      </c>
      <c r="D18" s="236">
        <f>IF(A18="","",INDEX(Nimet!$B$6:$B$244,A18))</f>
      </c>
      <c r="E18" s="34">
        <f>IF(A18="","",INDEX(Nimet!$C$6:$C$244,A18))</f>
      </c>
      <c r="F18" s="159"/>
      <c r="G18" s="28"/>
      <c r="H18" s="170"/>
      <c r="I18" s="28"/>
      <c r="J18" s="18"/>
      <c r="K18" s="19"/>
    </row>
    <row r="19" spans="1:11" ht="27.75" customHeight="1" thickBot="1">
      <c r="A19" s="56"/>
      <c r="B19" s="20"/>
      <c r="C19" s="161">
        <v>14</v>
      </c>
      <c r="D19" s="233">
        <f>IF(A19="","",INDEX(Nimet!$B$6:$B$244,A19))</f>
      </c>
      <c r="E19" s="22">
        <f>IF(A19="","",INDEX(Nimet!$C$6:$C$244,A19))</f>
      </c>
      <c r="F19" s="168"/>
      <c r="G19" s="33"/>
      <c r="H19" s="29"/>
      <c r="I19" s="28"/>
      <c r="J19" s="18"/>
      <c r="K19" s="19"/>
    </row>
    <row r="20" spans="1:11" ht="27.75" customHeight="1">
      <c r="A20" s="56"/>
      <c r="B20" s="25"/>
      <c r="C20" s="162">
        <v>15</v>
      </c>
      <c r="D20" s="237">
        <f>IF(A20="","",INDEX(Nimet!$B$6:$B$244,A20))</f>
      </c>
      <c r="E20" s="37">
        <f>IF(A20="","",INDEX(Nimet!$C$6:$C$244,A20))</f>
      </c>
      <c r="F20" s="27"/>
      <c r="G20" s="169"/>
      <c r="H20" s="29"/>
      <c r="I20" s="28"/>
      <c r="J20" s="18"/>
      <c r="K20" s="19"/>
    </row>
    <row r="21" spans="1:11" ht="27.75" customHeight="1" thickBot="1">
      <c r="A21" s="56"/>
      <c r="B21" s="30"/>
      <c r="C21" s="163">
        <v>16</v>
      </c>
      <c r="D21" s="235">
        <f>IF(A21="","",INDEX(Nimet!$B$6:$B$244,A21))</f>
      </c>
      <c r="E21" s="40">
        <f>IF(A21="","",INDEX(Nimet!$C$6:$C$244,A21))</f>
      </c>
      <c r="F21" s="17"/>
      <c r="G21" s="17"/>
      <c r="H21" s="29"/>
      <c r="I21" s="24"/>
      <c r="J21" s="63"/>
      <c r="K21" s="19"/>
    </row>
    <row r="22" spans="1:11" ht="27.75" customHeight="1" thickBot="1">
      <c r="A22" s="57"/>
      <c r="B22" s="64"/>
      <c r="C22" s="64"/>
      <c r="D22" s="240"/>
      <c r="E22" s="64"/>
      <c r="F22" s="65"/>
      <c r="G22" s="17"/>
      <c r="H22" s="29"/>
      <c r="I22" s="168"/>
      <c r="J22" s="18"/>
      <c r="K22" s="19"/>
    </row>
    <row r="23" spans="1:11" ht="27.75" customHeight="1">
      <c r="A23" s="56"/>
      <c r="B23" s="15"/>
      <c r="C23" s="160">
        <v>17</v>
      </c>
      <c r="D23" s="239">
        <f>IF(A23="","",INDEX(Nimet!$B$6:$B$244,A23))</f>
      </c>
      <c r="E23" s="34">
        <f>IF(A23="","",INDEX(Nimet!$C$6:$C$244,A23))</f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161">
        <v>18</v>
      </c>
      <c r="D24" s="233">
        <f>IF(A24="","",INDEX(Nimet!$B$6:$B$244,A24))</f>
      </c>
      <c r="E24" s="22">
        <f>IF(A24="","",INDEX(Nimet!$C$6:$C$244,A24))</f>
      </c>
      <c r="F24" s="23"/>
      <c r="G24" s="24"/>
      <c r="H24" s="17"/>
      <c r="I24" s="28"/>
      <c r="J24" s="18"/>
      <c r="K24" s="19"/>
    </row>
    <row r="25" spans="1:11" ht="27.75" customHeight="1">
      <c r="A25" s="56"/>
      <c r="B25" s="25"/>
      <c r="C25" s="162">
        <v>19</v>
      </c>
      <c r="D25" s="237">
        <f>IF(A25="","",INDEX(Nimet!$B$6:$B$244,A25))</f>
      </c>
      <c r="E25" s="37">
        <f>IF(A25="","",INDEX(Nimet!$C$6:$C$244,A25))</f>
      </c>
      <c r="F25" s="27"/>
      <c r="G25" s="168"/>
      <c r="H25" s="29"/>
      <c r="I25" s="28"/>
      <c r="J25" s="18"/>
      <c r="K25" s="19"/>
    </row>
    <row r="26" spans="1:11" ht="27.75" customHeight="1" thickBot="1">
      <c r="A26" s="56"/>
      <c r="B26" s="30"/>
      <c r="C26" s="163">
        <v>20</v>
      </c>
      <c r="D26" s="235">
        <f>IF(A26="","",INDEX(Nimet!$B$6:$B$244,A26))</f>
      </c>
      <c r="E26" s="40">
        <f>IF(A26="","",INDEX(Nimet!$C$6:$C$244,A26))</f>
      </c>
      <c r="F26" s="17"/>
      <c r="G26" s="28"/>
      <c r="H26" s="24"/>
      <c r="I26" s="28"/>
      <c r="J26" s="18"/>
      <c r="K26" s="19"/>
    </row>
    <row r="27" spans="1:11" ht="27.75" customHeight="1">
      <c r="A27" s="56"/>
      <c r="B27" s="15"/>
      <c r="C27" s="160">
        <v>21</v>
      </c>
      <c r="D27" s="236">
        <f>IF(A27="","",INDEX(Nimet!$B$6:$B$244,A27))</f>
      </c>
      <c r="E27" s="34">
        <f>IF(A27="","",INDEX(Nimet!$C$6:$C$244,A27))</f>
      </c>
      <c r="F27" s="17"/>
      <c r="G27" s="28"/>
      <c r="H27" s="168"/>
      <c r="I27" s="28"/>
      <c r="J27" s="18"/>
      <c r="K27" s="19"/>
    </row>
    <row r="28" spans="1:11" ht="27.75" customHeight="1" thickBot="1">
      <c r="A28" s="56"/>
      <c r="B28" s="20"/>
      <c r="C28" s="161">
        <v>22</v>
      </c>
      <c r="D28" s="233">
        <f>IF(A28="","",INDEX(Nimet!$B$6:$B$244,A28))</f>
      </c>
      <c r="E28" s="22">
        <f>IF(A28="","",INDEX(Nimet!$C$6:$C$244,A28))</f>
      </c>
      <c r="F28" s="23"/>
      <c r="G28" s="33"/>
      <c r="H28" s="28"/>
      <c r="I28" s="28"/>
      <c r="J28" s="18"/>
      <c r="K28" s="19"/>
    </row>
    <row r="29" spans="1:11" ht="27.75" customHeight="1">
      <c r="A29" s="56"/>
      <c r="B29" s="25"/>
      <c r="C29" s="162">
        <v>23</v>
      </c>
      <c r="D29" s="237">
        <f>IF(A29="","",INDEX(Nimet!$B$6:$B$244,A29))</f>
      </c>
      <c r="E29" s="37">
        <f>IF(A29="","",INDEX(Nimet!$C$6:$C$244,A29))</f>
      </c>
      <c r="F29" s="27"/>
      <c r="G29" s="169"/>
      <c r="H29" s="28"/>
      <c r="I29" s="28"/>
      <c r="J29" s="18"/>
      <c r="K29" s="19"/>
    </row>
    <row r="30" spans="1:11" ht="27.75" customHeight="1" thickBot="1">
      <c r="A30" s="56"/>
      <c r="B30" s="30"/>
      <c r="C30" s="163">
        <v>24</v>
      </c>
      <c r="D30" s="235">
        <f>IF(A30="","",INDEX(Nimet!$B$6:$B$244,A30))</f>
      </c>
      <c r="E30" s="40">
        <f>IF(A30="","",INDEX(Nimet!$C$6:$C$244,A30))</f>
      </c>
      <c r="F30" s="17"/>
      <c r="G30" s="17"/>
      <c r="H30" s="28"/>
      <c r="I30" s="33"/>
      <c r="J30" s="18"/>
      <c r="K30" s="19"/>
    </row>
    <row r="31" spans="1:11" ht="27.75" customHeight="1" thickBot="1">
      <c r="A31" s="57"/>
      <c r="B31" s="11"/>
      <c r="C31" s="11"/>
      <c r="D31" s="238"/>
      <c r="E31" s="59"/>
      <c r="F31" s="17"/>
      <c r="G31" s="17"/>
      <c r="H31" s="28"/>
      <c r="I31" s="170"/>
      <c r="J31" s="18"/>
      <c r="K31" s="19"/>
    </row>
    <row r="32" spans="1:11" ht="27.75" customHeight="1">
      <c r="A32" s="56"/>
      <c r="B32" s="15"/>
      <c r="C32" s="160">
        <v>25</v>
      </c>
      <c r="D32" s="239">
        <f>IF(A32="","",INDEX(Nimet!$B$6:$B$244,A32))</f>
      </c>
      <c r="E32" s="34">
        <f>IF(A32="","",INDEX(Nimet!$C$6:$C$244,A32))</f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161">
        <v>26</v>
      </c>
      <c r="D33" s="233">
        <f>IF(A33="","",INDEX(Nimet!$B$6:$B$244,A33))</f>
      </c>
      <c r="E33" s="22">
        <f>IF(A33="","",INDEX(Nimet!$C$6:$C$244,A33))</f>
      </c>
      <c r="F33" s="23"/>
      <c r="G33" s="24"/>
      <c r="H33" s="28"/>
      <c r="I33" s="29"/>
      <c r="J33" s="18"/>
      <c r="K33" s="19"/>
    </row>
    <row r="34" spans="1:11" ht="27.75" customHeight="1">
      <c r="A34" s="56"/>
      <c r="B34" s="25"/>
      <c r="C34" s="162">
        <v>27</v>
      </c>
      <c r="D34" s="237">
        <f>IF(A34="","",INDEX(Nimet!$B$6:$B$244,A34))</f>
      </c>
      <c r="E34" s="37">
        <f>IF(A34="","",INDEX(Nimet!$C$6:$C$244,A34))</f>
      </c>
      <c r="F34" s="27"/>
      <c r="G34" s="168"/>
      <c r="H34" s="28"/>
      <c r="I34" s="29"/>
      <c r="J34" s="18"/>
      <c r="K34" s="19"/>
    </row>
    <row r="35" spans="1:11" ht="27.75" customHeight="1" thickBot="1">
      <c r="A35" s="56"/>
      <c r="B35" s="30"/>
      <c r="C35" s="163">
        <v>28</v>
      </c>
      <c r="D35" s="235">
        <f>IF(A35="","",INDEX(Nimet!$B$6:$B$244,A35))</f>
      </c>
      <c r="E35" s="40">
        <f>IF(A35="","",INDEX(Nimet!$C$6:$C$244,A35))</f>
      </c>
      <c r="F35" s="17"/>
      <c r="G35" s="28"/>
      <c r="H35" s="33"/>
      <c r="I35" s="29"/>
      <c r="J35" s="18"/>
      <c r="K35" s="19"/>
    </row>
    <row r="36" spans="1:11" ht="27.75" customHeight="1">
      <c r="A36" s="56"/>
      <c r="B36" s="15"/>
      <c r="C36" s="160">
        <v>29</v>
      </c>
      <c r="D36" s="236">
        <f>IF(A36="","",INDEX(Nimet!$B$6:$B$244,A36))</f>
      </c>
      <c r="E36" s="34">
        <f>IF(A36="","",INDEX(Nimet!$C$6:$C$244,A36))</f>
      </c>
      <c r="F36" s="159"/>
      <c r="G36" s="28"/>
      <c r="H36" s="170"/>
      <c r="I36" s="29"/>
      <c r="J36" s="18"/>
      <c r="K36" s="19"/>
    </row>
    <row r="37" spans="1:11" ht="27.75" customHeight="1" thickBot="1">
      <c r="A37" s="56"/>
      <c r="B37" s="20"/>
      <c r="C37" s="161">
        <v>30</v>
      </c>
      <c r="D37" s="233">
        <f>IF(A37="","",INDEX(Nimet!$B$6:$B$244,A37))</f>
      </c>
      <c r="E37" s="22">
        <f>IF(A37="","",INDEX(Nimet!$C$6:$C$244,A37))</f>
      </c>
      <c r="F37" s="168"/>
      <c r="G37" s="33"/>
      <c r="H37" s="29"/>
      <c r="I37" s="29"/>
      <c r="J37" s="18"/>
      <c r="K37" s="19"/>
    </row>
    <row r="38" spans="1:11" ht="27.75" customHeight="1">
      <c r="A38" s="56"/>
      <c r="B38" s="25"/>
      <c r="C38" s="162">
        <v>31</v>
      </c>
      <c r="D38" s="237">
        <f>IF(A38="","",INDEX(Nimet!$B$6:$B$244,A38))</f>
      </c>
      <c r="E38" s="37">
        <f>IF(A38="","",INDEX(Nimet!$C$6:$C$244,A38))</f>
      </c>
      <c r="F38" s="66"/>
      <c r="G38" s="169"/>
      <c r="H38" s="29"/>
      <c r="I38" s="29"/>
      <c r="J38" s="18"/>
      <c r="K38" s="19"/>
    </row>
    <row r="39" spans="1:11" ht="27.75" customHeight="1" thickBot="1">
      <c r="A39" s="56"/>
      <c r="B39" s="30"/>
      <c r="C39" s="163">
        <v>32</v>
      </c>
      <c r="D39" s="235">
        <f>IF(A39="","",INDEX(Nimet!$B$6:$B$244,A39))</f>
      </c>
      <c r="E39" s="40">
        <f>IF(A39="","",INDEX(Nimet!$C$6:$C$244,A39))</f>
      </c>
      <c r="F39" s="170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50" zoomScaleNormal="50" zoomScalePageLayoutView="0" workbookViewId="0" topLeftCell="A1">
      <selection activeCell="A10" sqref="A10"/>
    </sheetView>
  </sheetViews>
  <sheetFormatPr defaultColWidth="9.140625" defaultRowHeight="18" customHeight="1"/>
  <cols>
    <col min="1" max="1" width="5.28125" style="78" customWidth="1"/>
    <col min="2" max="2" width="4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2.00390625" style="78" customWidth="1"/>
    <col min="10" max="14" width="12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8" customHeight="1">
      <c r="B1" s="79"/>
      <c r="C1" s="80" t="s">
        <v>0</v>
      </c>
      <c r="D1" s="412" t="str">
        <f>IF(Nimet!C1="","",Nimet!C1)</f>
        <v>Acon GP</v>
      </c>
      <c r="E1" s="426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8" customHeight="1">
      <c r="B2" s="82"/>
      <c r="C2" s="83" t="s">
        <v>1</v>
      </c>
      <c r="D2" s="412"/>
      <c r="E2" s="426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8" customHeight="1">
      <c r="B3" s="82"/>
      <c r="C3" s="83"/>
      <c r="D3" s="87"/>
      <c r="E3" s="8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8" customHeight="1" thickBot="1">
      <c r="B4" s="88" t="s">
        <v>54</v>
      </c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4" ht="18" customHeight="1" thickBot="1">
      <c r="B5" s="89"/>
      <c r="C5" s="90" t="s">
        <v>4</v>
      </c>
      <c r="D5" s="90" t="s">
        <v>5</v>
      </c>
      <c r="E5" s="91">
        <v>1</v>
      </c>
      <c r="F5" s="91">
        <v>2</v>
      </c>
      <c r="G5" s="91">
        <v>3</v>
      </c>
      <c r="H5" s="91">
        <v>4</v>
      </c>
      <c r="I5" s="92" t="s">
        <v>28</v>
      </c>
      <c r="J5" s="92" t="s">
        <v>29</v>
      </c>
      <c r="K5" s="93" t="s">
        <v>30</v>
      </c>
      <c r="L5" s="81"/>
      <c r="M5" s="81"/>
      <c r="N5" s="81"/>
    </row>
    <row r="6" spans="1:14" ht="18" customHeight="1">
      <c r="A6" s="56">
        <v>1</v>
      </c>
      <c r="B6" s="94"/>
      <c r="C6" s="95" t="str">
        <f>IF(A6="","",INDEX(Nimet!$B$6:$B$244,A6))</f>
        <v>Jani Annunen</v>
      </c>
      <c r="D6" s="96" t="str">
        <f>IF(A6="","",INDEX(Nimet!$C$6:$C$244,A6))</f>
        <v>YNM</v>
      </c>
      <c r="E6" s="70"/>
      <c r="F6" s="71" t="str">
        <f>+T15</f>
        <v>0-0</v>
      </c>
      <c r="G6" s="71" t="str">
        <f>+T11</f>
        <v>0-0</v>
      </c>
      <c r="H6" s="71" t="str">
        <f>+T13</f>
        <v>0-0</v>
      </c>
      <c r="I6" s="72" t="str">
        <f>+CONCATENATE(LEFT(F6)+LEFT(G6)+LEFT(H6),"-",RIGHT(F6)+RIGHT(G6)+RIGHT(H6))</f>
        <v>0-0</v>
      </c>
      <c r="J6" s="97">
        <f>+IF(VALUE(LEFT(F6))&gt;VALUE(RIGHT(F6)),1,0)+IF(VALUE(LEFT(G6))&gt;VALUE(RIGHT(G6)),1,0)+IF(VALUE(LEFT(H6))&gt;VALUE(RIGHT(H6)),1,0)</f>
        <v>0</v>
      </c>
      <c r="K6" s="98"/>
      <c r="L6" s="81"/>
      <c r="M6" s="99"/>
      <c r="N6" s="100"/>
    </row>
    <row r="7" spans="1:14" ht="18" customHeight="1" thickBot="1">
      <c r="A7" s="56">
        <v>2</v>
      </c>
      <c r="B7" s="101"/>
      <c r="C7" s="102" t="str">
        <f>IF(A7="","",INDEX(Nimet!$B$6:$B$244,A7))</f>
        <v>Marko Hiltunen</v>
      </c>
      <c r="D7" s="103" t="str">
        <f>IF(A7="","",INDEX(Nimet!$C$6:$C$244,A7))</f>
        <v>OPT-86</v>
      </c>
      <c r="E7" s="104" t="str">
        <f>+CONCATENATE(RIGHT(F6),"-",LEFT(F6))</f>
        <v>0-0</v>
      </c>
      <c r="F7" s="105"/>
      <c r="G7" s="106" t="str">
        <f>+T14</f>
        <v>0-0</v>
      </c>
      <c r="H7" s="106" t="str">
        <f>+T12</f>
        <v>0-0</v>
      </c>
      <c r="I7" s="107" t="str">
        <f>+CONCATENATE(LEFT(E7)+LEFT(G7)+LEFT(H7),"-",RIGHT(E7)+RIGHT(G7)+RIGHT(H7))</f>
        <v>0-0</v>
      </c>
      <c r="J7" s="108">
        <f>+IF(VALUE(LEFT(E7))&gt;VALUE(RIGHT(E7)),1,0)+IF(VALUE(LEFT(G7))&gt;VALUE(RIGHT(G7)),1,0)+IF(VALUE(LEFT(H7))&gt;VALUE(RIGHT(H7)),1,0)</f>
        <v>0</v>
      </c>
      <c r="K7" s="109"/>
      <c r="L7" s="81"/>
      <c r="M7" s="99"/>
      <c r="N7" s="100"/>
    </row>
    <row r="8" spans="1:14" ht="18" customHeight="1">
      <c r="A8" s="56">
        <v>3</v>
      </c>
      <c r="B8" s="94"/>
      <c r="C8" s="95" t="str">
        <f>IF(A8="","",INDEX(Nimet!$B$6:$B$244,A8))</f>
        <v>Virpi Määttä</v>
      </c>
      <c r="D8" s="96" t="str">
        <f>IF(A8="","",INDEX(Nimet!$C$6:$C$244,A8))</f>
        <v>YNM</v>
      </c>
      <c r="E8" s="110" t="str">
        <f>+CONCATENATE(RIGHT(G6),"-",LEFT(G6))</f>
        <v>0-0</v>
      </c>
      <c r="F8" s="106" t="str">
        <f>+CONCATENATE(RIGHT(G7),"-",LEFT(G7))</f>
        <v>0-0</v>
      </c>
      <c r="G8" s="111"/>
      <c r="H8" s="106" t="str">
        <f>+T16</f>
        <v>0-0</v>
      </c>
      <c r="I8" s="107" t="str">
        <f>+CONCATENATE(LEFT(E8)+LEFT(F8)+LEFT(H8),"-",RIGHT(E8)+RIGHT(F8)+RIGHT(H8))</f>
        <v>0-0</v>
      </c>
      <c r="J8" s="112">
        <f>+IF(VALUE(LEFT(F8))&gt;VALUE(RIGHT(F8)),1,0)+IF(VALUE(LEFT(E8))&gt;VALUE(RIGHT(E8)),1,0)+IF(VALUE(LEFT(H8))&gt;VALUE(RIGHT(H8)),1,0)</f>
        <v>0</v>
      </c>
      <c r="K8" s="109"/>
      <c r="L8" s="81"/>
      <c r="M8" s="99"/>
      <c r="N8" s="113"/>
    </row>
    <row r="9" spans="1:14" ht="18" customHeight="1" thickBot="1">
      <c r="A9" s="56">
        <v>4</v>
      </c>
      <c r="B9" s="101"/>
      <c r="C9" s="102" t="str">
        <f>IF(A9="","",INDEX(Nimet!$B$6:$B$244,A9))</f>
        <v>Olli Marttila-Tornio</v>
      </c>
      <c r="D9" s="103" t="str">
        <f>IF(A9="","",INDEX(Nimet!$C$6:$C$244,A9))</f>
        <v>YNM</v>
      </c>
      <c r="E9" s="76" t="str">
        <f>+CONCATENATE(RIGHT(H6),"-",LEFT(H6))</f>
        <v>0-0</v>
      </c>
      <c r="F9" s="74" t="str">
        <f>+CONCATENATE(RIGHT(H7),"-",LEFT(H7))</f>
        <v>0-0</v>
      </c>
      <c r="G9" s="77" t="str">
        <f>+CONCATENATE(RIGHT(H8),"-",LEFT(H8))</f>
        <v>0-0</v>
      </c>
      <c r="H9" s="73"/>
      <c r="I9" s="75" t="str">
        <f>+CONCATENATE(LEFT(E9)+LEFT(F9)+LEFT(G9),"-",RIGHT(E9)+RIGHT(F9)+RIGHT(G9))</f>
        <v>0-0</v>
      </c>
      <c r="J9" s="114">
        <f>+IF(VALUE(LEFT(F9))&gt;VALUE(RIGHT(F9)),1,0)+IF(VALUE(LEFT(G9))&gt;VALUE(RIGHT(G9)),1,0)+IF(VALUE(LEFT(E9))&gt;VALUE(RIGHT(E9)),1,0)</f>
        <v>0</v>
      </c>
      <c r="K9" s="115"/>
      <c r="L9" s="81"/>
      <c r="M9" s="99"/>
      <c r="N9" s="113"/>
    </row>
    <row r="10" spans="2:16" ht="18" customHeight="1">
      <c r="B10" s="116"/>
      <c r="C10" s="117"/>
      <c r="D10" s="117"/>
      <c r="E10" s="86"/>
      <c r="F10" s="86"/>
      <c r="G10" s="118"/>
      <c r="H10" s="118"/>
      <c r="I10" s="119"/>
      <c r="J10" s="82"/>
      <c r="K10" s="81"/>
      <c r="L10" s="81"/>
      <c r="M10" s="81"/>
      <c r="N10" s="81"/>
      <c r="O10" s="81"/>
      <c r="P10" s="81"/>
    </row>
    <row r="11" spans="2:20" ht="18" customHeight="1">
      <c r="B11" s="140" t="s">
        <v>32</v>
      </c>
      <c r="C11" s="141" t="str">
        <f>+C6</f>
        <v>Jani Annunen</v>
      </c>
      <c r="D11" s="142" t="str">
        <f>+D6</f>
        <v>YNM</v>
      </c>
      <c r="E11" s="143" t="s">
        <v>13</v>
      </c>
      <c r="F11" s="408" t="str">
        <f>+C8</f>
        <v>Virpi Määttä</v>
      </c>
      <c r="G11" s="409"/>
      <c r="H11" s="409"/>
      <c r="I11" s="141" t="str">
        <f>+D8</f>
        <v>YNM</v>
      </c>
      <c r="J11" s="150"/>
      <c r="K11" s="150"/>
      <c r="L11" s="153"/>
      <c r="M11" s="152"/>
      <c r="N11" s="152"/>
      <c r="O11" s="124">
        <f aca="true" t="shared" si="0" ref="O11:S16">IF(ISTEXT(J11),IF(VALUE(SUBSTITUTE(LEFT(J11,2),"-",",0"))&gt;VALUE(SUBSTITUTE(RIGHT(J11,2),"-","")),1,0.1),0.01)</f>
        <v>0.01</v>
      </c>
      <c r="P11" s="124">
        <f t="shared" si="0"/>
        <v>0.01</v>
      </c>
      <c r="Q11" s="124">
        <f t="shared" si="0"/>
        <v>0.01</v>
      </c>
      <c r="R11" s="124">
        <f t="shared" si="0"/>
        <v>0.01</v>
      </c>
      <c r="S11" s="124">
        <f t="shared" si="0"/>
        <v>0.01</v>
      </c>
      <c r="T11" s="125" t="str">
        <f aca="true" t="shared" si="1" ref="T11:T16">LEFT(REPLACE(SUM(O11:S11),2,1,"-"),3)</f>
        <v>0-0</v>
      </c>
    </row>
    <row r="12" spans="2:20" ht="18" customHeight="1">
      <c r="B12" s="126" t="s">
        <v>33</v>
      </c>
      <c r="C12" s="127" t="str">
        <f>+C7</f>
        <v>Marko Hiltunen</v>
      </c>
      <c r="D12" s="128" t="str">
        <f>+D7</f>
        <v>OPT-86</v>
      </c>
      <c r="E12" s="82" t="s">
        <v>13</v>
      </c>
      <c r="F12" s="406" t="str">
        <f>+C9</f>
        <v>Olli Marttila-Tornio</v>
      </c>
      <c r="G12" s="407"/>
      <c r="H12" s="407"/>
      <c r="I12" s="127" t="str">
        <f>+D9</f>
        <v>YNM</v>
      </c>
      <c r="J12" s="150"/>
      <c r="K12" s="150"/>
      <c r="L12" s="153"/>
      <c r="M12" s="152"/>
      <c r="N12" s="152"/>
      <c r="O12" s="124">
        <f t="shared" si="0"/>
        <v>0.01</v>
      </c>
      <c r="P12" s="124">
        <f t="shared" si="0"/>
        <v>0.01</v>
      </c>
      <c r="Q12" s="124">
        <f t="shared" si="0"/>
        <v>0.01</v>
      </c>
      <c r="R12" s="124">
        <f t="shared" si="0"/>
        <v>0.01</v>
      </c>
      <c r="S12" s="124">
        <f t="shared" si="0"/>
        <v>0.01</v>
      </c>
      <c r="T12" s="125" t="str">
        <f t="shared" si="1"/>
        <v>0-0</v>
      </c>
    </row>
    <row r="13" spans="2:20" ht="18" customHeight="1">
      <c r="B13" s="140" t="s">
        <v>34</v>
      </c>
      <c r="C13" s="141" t="str">
        <f>+C6</f>
        <v>Jani Annunen</v>
      </c>
      <c r="D13" s="142" t="str">
        <f>+D6</f>
        <v>YNM</v>
      </c>
      <c r="E13" s="143" t="s">
        <v>13</v>
      </c>
      <c r="F13" s="408" t="str">
        <f>+C9</f>
        <v>Olli Marttila-Tornio</v>
      </c>
      <c r="G13" s="409"/>
      <c r="H13" s="409"/>
      <c r="I13" s="141" t="str">
        <f>+D9</f>
        <v>YNM</v>
      </c>
      <c r="J13" s="150"/>
      <c r="K13" s="150"/>
      <c r="L13" s="153"/>
      <c r="M13" s="152"/>
      <c r="N13" s="152"/>
      <c r="O13" s="124">
        <f t="shared" si="0"/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t="shared" si="1"/>
        <v>0-0</v>
      </c>
    </row>
    <row r="14" spans="2:20" ht="18" customHeight="1">
      <c r="B14" s="129" t="s">
        <v>35</v>
      </c>
      <c r="C14" s="130" t="str">
        <f>+C7</f>
        <v>Marko Hiltunen</v>
      </c>
      <c r="D14" s="131" t="str">
        <f>+D7</f>
        <v>OPT-86</v>
      </c>
      <c r="E14" s="132" t="s">
        <v>13</v>
      </c>
      <c r="F14" s="410" t="str">
        <f>+C8</f>
        <v>Virpi Määttä</v>
      </c>
      <c r="G14" s="411"/>
      <c r="H14" s="411"/>
      <c r="I14" s="130" t="str">
        <f>+D8</f>
        <v>YNM</v>
      </c>
      <c r="J14" s="151"/>
      <c r="K14" s="151"/>
      <c r="L14" s="152"/>
      <c r="M14" s="152"/>
      <c r="N14" s="152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</row>
    <row r="15" spans="2:20" ht="18" customHeight="1">
      <c r="B15" s="140" t="s">
        <v>36</v>
      </c>
      <c r="C15" s="141" t="str">
        <f>+C6</f>
        <v>Jani Annunen</v>
      </c>
      <c r="D15" s="142" t="str">
        <f>+D6</f>
        <v>YNM</v>
      </c>
      <c r="E15" s="143" t="s">
        <v>13</v>
      </c>
      <c r="F15" s="408" t="str">
        <f>+C7</f>
        <v>Marko Hiltunen</v>
      </c>
      <c r="G15" s="409"/>
      <c r="H15" s="409"/>
      <c r="I15" s="141" t="str">
        <f>+D7</f>
        <v>OPT-86</v>
      </c>
      <c r="J15" s="151"/>
      <c r="K15" s="151"/>
      <c r="L15" s="152"/>
      <c r="M15" s="152"/>
      <c r="N15" s="152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8" customHeight="1">
      <c r="B16" s="129" t="s">
        <v>37</v>
      </c>
      <c r="C16" s="130" t="str">
        <f>+C8</f>
        <v>Virpi Määttä</v>
      </c>
      <c r="D16" s="131" t="str">
        <f>+D8</f>
        <v>YNM</v>
      </c>
      <c r="E16" s="132" t="s">
        <v>13</v>
      </c>
      <c r="F16" s="410" t="str">
        <f>+C9</f>
        <v>Olli Marttila-Tornio</v>
      </c>
      <c r="G16" s="411"/>
      <c r="H16" s="411"/>
      <c r="I16" s="130" t="str">
        <f>+D9</f>
        <v>YNM</v>
      </c>
      <c r="J16" s="151"/>
      <c r="K16" s="151"/>
      <c r="L16" s="152"/>
      <c r="M16" s="152"/>
      <c r="N16" s="152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</row>
    <row r="17" spans="2:17" ht="18" customHeight="1">
      <c r="B17" s="113"/>
      <c r="C17" s="133"/>
      <c r="D17" s="133"/>
      <c r="E17" s="134"/>
      <c r="F17" s="135"/>
      <c r="G17" s="135"/>
      <c r="H17" s="135"/>
      <c r="I17" s="135"/>
      <c r="J17" s="136"/>
      <c r="K17" s="113"/>
      <c r="L17" s="113"/>
      <c r="M17" s="113"/>
      <c r="N17" s="113"/>
      <c r="O17" s="113"/>
      <c r="P17" s="113"/>
      <c r="Q17" s="137"/>
    </row>
  </sheetData>
  <sheetProtection/>
  <mergeCells count="8">
    <mergeCell ref="D1:E1"/>
    <mergeCell ref="D2:E2"/>
    <mergeCell ref="F14:H14"/>
    <mergeCell ref="F15:H15"/>
    <mergeCell ref="F16:H16"/>
    <mergeCell ref="F11:H11"/>
    <mergeCell ref="F12:H12"/>
    <mergeCell ref="F13:H1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="50" zoomScaleNormal="50" zoomScalePageLayoutView="0" workbookViewId="0" topLeftCell="A1">
      <selection activeCell="E5" sqref="E5"/>
    </sheetView>
  </sheetViews>
  <sheetFormatPr defaultColWidth="9.140625" defaultRowHeight="19.5" customHeight="1"/>
  <cols>
    <col min="1" max="1" width="5.28125" style="78" customWidth="1"/>
    <col min="2" max="2" width="4.14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9.7109375" style="78" customWidth="1"/>
    <col min="10" max="14" width="14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80" t="s">
        <v>0</v>
      </c>
      <c r="D1" s="412" t="str">
        <f>IF(Nimet!C1="","",Nimet!C1)</f>
        <v>Acon GP</v>
      </c>
      <c r="E1" s="426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9.5" customHeight="1">
      <c r="B2" s="82"/>
      <c r="C2" s="83" t="s">
        <v>1</v>
      </c>
      <c r="D2" s="412"/>
      <c r="E2" s="426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9.5" customHeight="1">
      <c r="B3" s="82"/>
      <c r="C3" s="83"/>
      <c r="D3" s="87"/>
      <c r="E3" s="8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9.5" customHeight="1">
      <c r="B4" s="82"/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6" ht="19.5" customHeight="1" thickBot="1">
      <c r="B5" s="88" t="s">
        <v>54</v>
      </c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</row>
    <row r="6" spans="2:15" ht="24.75" customHeight="1" thickBot="1">
      <c r="B6" s="89"/>
      <c r="C6" s="90" t="s">
        <v>4</v>
      </c>
      <c r="D6" s="90" t="s">
        <v>5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2" t="s">
        <v>28</v>
      </c>
      <c r="K6" s="92" t="s">
        <v>29</v>
      </c>
      <c r="L6" s="93" t="s">
        <v>30</v>
      </c>
      <c r="M6" s="81"/>
      <c r="N6" s="81"/>
      <c r="O6" s="81"/>
    </row>
    <row r="7" spans="1:15" ht="24.75" customHeight="1">
      <c r="A7" s="56"/>
      <c r="B7" s="94">
        <v>1</v>
      </c>
      <c r="C7" s="95">
        <f>IF(A7="","",INDEX(Nimet!$B$6:$B$244,A7))</f>
      </c>
      <c r="D7" s="96">
        <f>IF(A7="","",INDEX(Nimet!$C$6:$C$244,A7))</f>
      </c>
      <c r="E7" s="70"/>
      <c r="F7" s="71" t="str">
        <f>+T21</f>
        <v>0-0</v>
      </c>
      <c r="G7" s="71" t="str">
        <f>+T17</f>
        <v>0-0</v>
      </c>
      <c r="H7" s="71" t="str">
        <f>+T15</f>
        <v>0-0</v>
      </c>
      <c r="I7" s="71" t="str">
        <f>+T13</f>
        <v>0-0</v>
      </c>
      <c r="J7" s="72" t="str">
        <f>+CONCATENATE(LEFT(F7)+LEFT(G7)+LEFT(H7)+LEFT(I7),"-",RIGHT(F7)+RIGHT(G7)+RIGHT(H7)+RIGHT(I7))</f>
        <v>0-0</v>
      </c>
      <c r="K7" s="97">
        <f>+IF(VALUE(LEFT(F7))&gt;VALUE(RIGHT(F7)),1,0)+IF(VALUE(LEFT(G7))&gt;VALUE(RIGHT(G7)),1,0)+IF(VALUE(LEFT(H7))&gt;VALUE(RIGHT(H7)),1,0)+IF(VALUE(LEFT(I7))&gt;VALUE(RIGHT(I7)),1,0)</f>
        <v>0</v>
      </c>
      <c r="L7" s="98"/>
      <c r="M7" s="81"/>
      <c r="N7" s="99"/>
      <c r="O7" s="100"/>
    </row>
    <row r="8" spans="1:15" ht="24.75" customHeight="1" thickBot="1">
      <c r="A8" s="56"/>
      <c r="B8" s="101">
        <v>2</v>
      </c>
      <c r="C8" s="102">
        <f>IF(A8="","",INDEX(Nimet!$B$6:$B$244,A8))</f>
      </c>
      <c r="D8" s="103">
        <f>IF(A8="","",INDEX(Nimet!$C$6:$C$244,A8))</f>
      </c>
      <c r="E8" s="104" t="str">
        <f>+CONCATENATE(RIGHT(F7),"-",LEFT(F7))</f>
        <v>0-0</v>
      </c>
      <c r="F8" s="105"/>
      <c r="G8" s="106" t="str">
        <f>+T19</f>
        <v>0-0</v>
      </c>
      <c r="H8" s="106" t="str">
        <f>+T14</f>
        <v>0-0</v>
      </c>
      <c r="I8" s="106" t="str">
        <f>+T18</f>
        <v>0-0</v>
      </c>
      <c r="J8" s="107" t="str">
        <f>+CONCATENATE(LEFT(E8)+LEFT(G8)+LEFT(H8)+LEFT(I8),"-",RIGHT(E8)+RIGHT(G8)+RIGHT(H8)+RIGHT(I8))</f>
        <v>0-0</v>
      </c>
      <c r="K8" s="108">
        <f>+IF(VALUE(LEFT(E8))&gt;VALUE(RIGHT(E8)),1,0)+IF(VALUE(LEFT(G8))&gt;VALUE(RIGHT(G8)),1,0)+IF(VALUE(LEFT(H8))&gt;VALUE(RIGHT(H8)),1,0)+IF(VALUE(LEFT(I8))&gt;VALUE(RIGHT(I8)),1,0)</f>
        <v>0</v>
      </c>
      <c r="L8" s="109"/>
      <c r="M8" s="81"/>
      <c r="N8" s="99"/>
      <c r="O8" s="100"/>
    </row>
    <row r="9" spans="1:15" ht="24.75" customHeight="1">
      <c r="A9" s="56"/>
      <c r="B9" s="94">
        <v>3</v>
      </c>
      <c r="C9" s="95">
        <f>IF(A9="","",INDEX(Nimet!$B$6:$B$244,A9))</f>
      </c>
      <c r="D9" s="96">
        <f>IF(A9="","",INDEX(Nimet!$C$6:$C$244,A9))</f>
      </c>
      <c r="E9" s="110" t="str">
        <f>+CONCATENATE(RIGHT(G7),"-",LEFT(G7))</f>
        <v>0-0</v>
      </c>
      <c r="F9" s="106" t="str">
        <f>+CONCATENATE(RIGHT(G8),"-",LEFT(G8))</f>
        <v>0-0</v>
      </c>
      <c r="G9" s="105"/>
      <c r="H9" s="106" t="str">
        <f>+T22</f>
        <v>0-0</v>
      </c>
      <c r="I9" s="139" t="str">
        <f>+T16</f>
        <v>0-0</v>
      </c>
      <c r="J9" s="107" t="str">
        <f>+CONCATENATE(LEFT(E9)+LEFT(F9)+LEFT(H9)+LEFT(I9),"-",RIGHT(E9)+RIGHT(F9)+RIGHT(H9)+RIGHT(I9))</f>
        <v>0-0</v>
      </c>
      <c r="K9" s="112">
        <f>+IF(VALUE(LEFT(F9))&gt;VALUE(RIGHT(F9)),1,0)+IF(VALUE(LEFT(E9))&gt;VALUE(RIGHT(E9)),1,0)+IF(VALUE(LEFT(H9))&gt;VALUE(RIGHT(H9)),1,0)+IF(VALUE(LEFT(I9))&gt;VALUE(RIGHT(I9)),1,0)</f>
        <v>0</v>
      </c>
      <c r="L9" s="109"/>
      <c r="M9" s="81"/>
      <c r="N9" s="99"/>
      <c r="O9" s="113"/>
    </row>
    <row r="10" spans="1:15" ht="24.75" customHeight="1" thickBot="1">
      <c r="A10" s="56"/>
      <c r="B10" s="101">
        <v>4</v>
      </c>
      <c r="C10" s="102">
        <f>IF(A10="","",INDEX(Nimet!$B$6:$B$244,A10))</f>
      </c>
      <c r="D10" s="103">
        <f>IF(A10="","",INDEX(Nimet!$C$6:$C$244,A10))</f>
      </c>
      <c r="E10" s="110" t="str">
        <f>+CONCATENATE(RIGHT(H7),"-",LEFT(H7))</f>
        <v>0-0</v>
      </c>
      <c r="F10" s="106" t="str">
        <f>+CONCATENATE(RIGHT(H8),"-",LEFT(H8))</f>
        <v>0-0</v>
      </c>
      <c r="G10" s="106" t="str">
        <f>+CONCATENATE(RIGHT(H9),"-",LEFT(H9))</f>
        <v>0-0</v>
      </c>
      <c r="H10" s="105"/>
      <c r="I10" s="139" t="str">
        <f>+T20</f>
        <v>0-0</v>
      </c>
      <c r="J10" s="107" t="str">
        <f>+CONCATENATE(LEFT(E10)+LEFT(F10)+LEFT(G10)+LEFT(I10),"-",RIGHT(E10)+RIGHT(F10)+RIGHT(G10)+RIGHT(I10))</f>
        <v>0-0</v>
      </c>
      <c r="K10" s="112">
        <f>+IF(VALUE(LEFT(F10))&gt;VALUE(RIGHT(F10)),1,0)+IF(VALUE(LEFT(G10))&gt;VALUE(RIGHT(G10)),1,0)+IF(VALUE(LEFT(E10))&gt;VALUE(RIGHT(E10)),1,0)+IF(VALUE(LEFT(I10))&gt;VALUE(RIGHT(I10)),1,0)</f>
        <v>0</v>
      </c>
      <c r="L10" s="109"/>
      <c r="M10" s="81"/>
      <c r="N10" s="99"/>
      <c r="O10" s="113"/>
    </row>
    <row r="11" spans="1:15" ht="24.75" customHeight="1" thickBot="1">
      <c r="A11" s="56"/>
      <c r="B11" s="94">
        <v>5</v>
      </c>
      <c r="C11" s="95">
        <f>IF(A11="","",INDEX(Nimet!$B$6:$B$244,A11))</f>
      </c>
      <c r="D11" s="96">
        <f>IF(A11="","",INDEX(Nimet!$C$6:$C$244,A11))</f>
      </c>
      <c r="E11" s="110" t="str">
        <f>+CONCATENATE(RIGHT(I7),"-",LEFT(I7))</f>
        <v>0-0</v>
      </c>
      <c r="F11" s="106" t="str">
        <f>+CONCATENATE(RIGHT(I8),"-",LEFT(I8))</f>
        <v>0-0</v>
      </c>
      <c r="G11" s="106" t="str">
        <f>+CONCATENATE(RIGHT(I9),"-",LEFT(I9))</f>
        <v>0-0</v>
      </c>
      <c r="H11" s="106" t="str">
        <f>+CONCATENATE(RIGHT(I10),"-",LEFT(I10))</f>
        <v>0-0</v>
      </c>
      <c r="I11" s="111"/>
      <c r="J11" s="107" t="str">
        <f>+CONCATENATE(LEFT(E11)+LEFT(F11)+LEFT(G11)+LEFT(H11),"-",RIGHT(E11)+RIGHT(F11)+RIGHT(G11)+RIGHT(H11))</f>
        <v>0-0</v>
      </c>
      <c r="K11" s="112">
        <f>+IF(VALUE(LEFT(F11))&gt;VALUE(RIGHT(F11)),1,0)+IF(VALUE(LEFT(G11))&gt;VALUE(RIGHT(G11)),1,0)+IF(VALUE(LEFT(H11))&gt;VALUE(RIGHT(H11)),1,0)+IF(VALUE(LEFT(E11))&gt;VALUE(RIGHT(E11)),1,0)</f>
        <v>0</v>
      </c>
      <c r="L11" s="109"/>
      <c r="M11" s="81"/>
      <c r="N11" s="99"/>
      <c r="O11" s="113"/>
    </row>
    <row r="12" spans="2:16" ht="24.75" customHeight="1">
      <c r="B12" s="116"/>
      <c r="C12" s="117"/>
      <c r="D12" s="117"/>
      <c r="E12" s="86"/>
      <c r="F12" s="86"/>
      <c r="G12" s="118"/>
      <c r="H12" s="118"/>
      <c r="I12" s="119"/>
      <c r="J12" s="82"/>
      <c r="K12" s="81"/>
      <c r="L12" s="81"/>
      <c r="M12" s="81"/>
      <c r="N12" s="81"/>
      <c r="O12" s="81"/>
      <c r="P12" s="81"/>
    </row>
    <row r="13" spans="2:20" ht="24.75" customHeight="1">
      <c r="B13" s="140" t="s">
        <v>32</v>
      </c>
      <c r="C13" s="141">
        <f>+C7</f>
      </c>
      <c r="D13" s="142">
        <f>+D7</f>
      </c>
      <c r="E13" s="143" t="s">
        <v>13</v>
      </c>
      <c r="F13" s="408">
        <f>+C11</f>
      </c>
      <c r="G13" s="409"/>
      <c r="H13" s="409"/>
      <c r="I13" s="141">
        <f>+D11</f>
      </c>
      <c r="J13" s="122"/>
      <c r="K13" s="122"/>
      <c r="L13" s="123"/>
      <c r="M13" s="123"/>
      <c r="N13" s="123"/>
      <c r="O13" s="124">
        <f aca="true" t="shared" si="0" ref="O13:O22">IF(ISTEXT(J13),IF(VALUE(SUBSTITUTE(LEFT(J13,2),"-",",0"))&gt;VALUE(SUBSTITUTE(RIGHT(J13,2),"-","")),1,0.1),0.01)</f>
        <v>0.01</v>
      </c>
      <c r="P13" s="124">
        <f aca="true" t="shared" si="1" ref="P13:P22">IF(ISTEXT(K13),IF(VALUE(SUBSTITUTE(LEFT(K13,2),"-",",0"))&gt;VALUE(SUBSTITUTE(RIGHT(K13,2),"-","")),1,0.1),0.01)</f>
        <v>0.01</v>
      </c>
      <c r="Q13" s="124">
        <f aca="true" t="shared" si="2" ref="Q13:Q22">IF(ISTEXT(L13),IF(VALUE(SUBSTITUTE(LEFT(L13,2),"-",",0"))&gt;VALUE(SUBSTITUTE(RIGHT(L13,2),"-","")),1,0.1),0.01)</f>
        <v>0.01</v>
      </c>
      <c r="R13" s="124">
        <f aca="true" t="shared" si="3" ref="R13:R22">IF(ISTEXT(M13),IF(VALUE(SUBSTITUTE(LEFT(M13,2),"-",",0"))&gt;VALUE(SUBSTITUTE(RIGHT(M13,2),"-","")),1,0.1),0.01)</f>
        <v>0.01</v>
      </c>
      <c r="S13" s="124">
        <f aca="true" t="shared" si="4" ref="S13:S22">IF(ISTEXT(N13),IF(VALUE(SUBSTITUTE(LEFT(N13,2),"-",",0"))&gt;VALUE(SUBSTITUTE(RIGHT(N13,2),"-","")),1,0.1),0.01)</f>
        <v>0.01</v>
      </c>
      <c r="T13" s="125" t="str">
        <f aca="true" t="shared" si="5" ref="T13:T22">LEFT(REPLACE(SUM(O13:S13),2,1,"-"),3)</f>
        <v>0-0</v>
      </c>
    </row>
    <row r="14" spans="2:20" ht="24.75" customHeight="1">
      <c r="B14" s="126" t="s">
        <v>33</v>
      </c>
      <c r="C14" s="127">
        <f>+C8</f>
      </c>
      <c r="D14" s="128">
        <f>+D8</f>
      </c>
      <c r="E14" s="82" t="s">
        <v>13</v>
      </c>
      <c r="F14" s="406">
        <f>+C10</f>
      </c>
      <c r="G14" s="407"/>
      <c r="H14" s="407"/>
      <c r="I14" s="127">
        <f>+D10</f>
      </c>
      <c r="J14" s="122"/>
      <c r="K14" s="122"/>
      <c r="L14" s="123"/>
      <c r="M14" s="123"/>
      <c r="N14" s="123"/>
      <c r="O14" s="124">
        <f t="shared" si="0"/>
        <v>0.01</v>
      </c>
      <c r="P14" s="124">
        <f t="shared" si="1"/>
        <v>0.01</v>
      </c>
      <c r="Q14" s="124">
        <f t="shared" si="2"/>
        <v>0.01</v>
      </c>
      <c r="R14" s="124">
        <f t="shared" si="3"/>
        <v>0.01</v>
      </c>
      <c r="S14" s="124">
        <f t="shared" si="4"/>
        <v>0.01</v>
      </c>
      <c r="T14" s="125" t="str">
        <f t="shared" si="5"/>
        <v>0-0</v>
      </c>
    </row>
    <row r="15" spans="2:20" ht="24.75" customHeight="1">
      <c r="B15" s="140" t="s">
        <v>34</v>
      </c>
      <c r="C15" s="141">
        <f>+C7</f>
      </c>
      <c r="D15" s="142">
        <f>+D7</f>
      </c>
      <c r="E15" s="143" t="s">
        <v>13</v>
      </c>
      <c r="F15" s="408">
        <f>+C10</f>
      </c>
      <c r="G15" s="409"/>
      <c r="H15" s="409"/>
      <c r="I15" s="141">
        <f>+D10</f>
      </c>
      <c r="J15" s="122"/>
      <c r="K15" s="122"/>
      <c r="L15" s="123"/>
      <c r="M15" s="123"/>
      <c r="N15" s="123"/>
      <c r="O15" s="124">
        <f t="shared" si="0"/>
        <v>0.01</v>
      </c>
      <c r="P15" s="124">
        <f t="shared" si="1"/>
        <v>0.01</v>
      </c>
      <c r="Q15" s="124">
        <f t="shared" si="2"/>
        <v>0.01</v>
      </c>
      <c r="R15" s="124">
        <f t="shared" si="3"/>
        <v>0.01</v>
      </c>
      <c r="S15" s="124">
        <f t="shared" si="4"/>
        <v>0.01</v>
      </c>
      <c r="T15" s="125" t="str">
        <f t="shared" si="5"/>
        <v>0-0</v>
      </c>
    </row>
    <row r="16" spans="2:20" ht="24.75" customHeight="1">
      <c r="B16" s="126" t="s">
        <v>35</v>
      </c>
      <c r="C16" s="127">
        <f>+C9</f>
      </c>
      <c r="D16" s="128">
        <f>+D9</f>
      </c>
      <c r="E16" s="82" t="s">
        <v>13</v>
      </c>
      <c r="F16" s="406">
        <f>+C11</f>
      </c>
      <c r="G16" s="407"/>
      <c r="H16" s="407"/>
      <c r="I16" s="127">
        <f>+D11</f>
      </c>
      <c r="J16" s="122"/>
      <c r="K16" s="122"/>
      <c r="L16" s="123"/>
      <c r="M16" s="123"/>
      <c r="N16" s="123"/>
      <c r="O16" s="124">
        <f t="shared" si="0"/>
        <v>0.01</v>
      </c>
      <c r="P16" s="124">
        <f t="shared" si="1"/>
        <v>0.01</v>
      </c>
      <c r="Q16" s="124">
        <f t="shared" si="2"/>
        <v>0.01</v>
      </c>
      <c r="R16" s="124">
        <f t="shared" si="3"/>
        <v>0.01</v>
      </c>
      <c r="S16" s="124">
        <f t="shared" si="4"/>
        <v>0.01</v>
      </c>
      <c r="T16" s="125" t="str">
        <f t="shared" si="5"/>
        <v>0-0</v>
      </c>
    </row>
    <row r="17" spans="2:20" ht="24.75" customHeight="1">
      <c r="B17" s="140" t="s">
        <v>36</v>
      </c>
      <c r="C17" s="141">
        <f>+C7</f>
      </c>
      <c r="D17" s="142">
        <f>+D7</f>
      </c>
      <c r="E17" s="143" t="s">
        <v>13</v>
      </c>
      <c r="F17" s="408">
        <f>+C9</f>
      </c>
      <c r="G17" s="409"/>
      <c r="H17" s="409"/>
      <c r="I17" s="141">
        <f>+D9</f>
      </c>
      <c r="J17" s="122"/>
      <c r="K17" s="122"/>
      <c r="L17" s="123"/>
      <c r="M17" s="123"/>
      <c r="N17" s="123"/>
      <c r="O17" s="124">
        <f t="shared" si="0"/>
        <v>0.01</v>
      </c>
      <c r="P17" s="124">
        <f t="shared" si="1"/>
        <v>0.01</v>
      </c>
      <c r="Q17" s="124">
        <f t="shared" si="2"/>
        <v>0.01</v>
      </c>
      <c r="R17" s="124">
        <f t="shared" si="3"/>
        <v>0.01</v>
      </c>
      <c r="S17" s="124">
        <f t="shared" si="4"/>
        <v>0.01</v>
      </c>
      <c r="T17" s="125" t="str">
        <f t="shared" si="5"/>
        <v>0-0</v>
      </c>
    </row>
    <row r="18" spans="2:20" ht="24.75" customHeight="1">
      <c r="B18" s="144" t="s">
        <v>37</v>
      </c>
      <c r="C18" s="145">
        <f>+C8</f>
      </c>
      <c r="D18" s="146">
        <f>+D8</f>
      </c>
      <c r="E18" s="147" t="s">
        <v>13</v>
      </c>
      <c r="F18" s="427">
        <f>+C11</f>
      </c>
      <c r="G18" s="407"/>
      <c r="H18" s="407"/>
      <c r="I18" s="145">
        <f>+D11</f>
      </c>
      <c r="J18" s="122"/>
      <c r="K18" s="122"/>
      <c r="L18" s="123"/>
      <c r="M18" s="123"/>
      <c r="N18" s="123"/>
      <c r="O18" s="124">
        <f t="shared" si="0"/>
        <v>0.01</v>
      </c>
      <c r="P18" s="124">
        <f t="shared" si="1"/>
        <v>0.01</v>
      </c>
      <c r="Q18" s="124">
        <f t="shared" si="2"/>
        <v>0.01</v>
      </c>
      <c r="R18" s="124">
        <f t="shared" si="3"/>
        <v>0.01</v>
      </c>
      <c r="S18" s="124">
        <f t="shared" si="4"/>
        <v>0.01</v>
      </c>
      <c r="T18" s="125" t="str">
        <f t="shared" si="5"/>
        <v>0-0</v>
      </c>
    </row>
    <row r="19" spans="2:20" ht="24.75" customHeight="1">
      <c r="B19" s="140" t="s">
        <v>38</v>
      </c>
      <c r="C19" s="141">
        <f>+C8</f>
      </c>
      <c r="D19" s="142">
        <f>+D8</f>
      </c>
      <c r="E19" s="143" t="s">
        <v>13</v>
      </c>
      <c r="F19" s="408">
        <f>+C9</f>
      </c>
      <c r="G19" s="409"/>
      <c r="H19" s="409"/>
      <c r="I19" s="141">
        <f>+D9</f>
      </c>
      <c r="J19" s="122"/>
      <c r="K19" s="122"/>
      <c r="L19" s="123"/>
      <c r="M19" s="123"/>
      <c r="N19" s="123"/>
      <c r="O19" s="124">
        <f t="shared" si="0"/>
        <v>0.01</v>
      </c>
      <c r="P19" s="124">
        <f t="shared" si="1"/>
        <v>0.01</v>
      </c>
      <c r="Q19" s="124">
        <f t="shared" si="2"/>
        <v>0.01</v>
      </c>
      <c r="R19" s="124">
        <f t="shared" si="3"/>
        <v>0.01</v>
      </c>
      <c r="S19" s="124">
        <f t="shared" si="4"/>
        <v>0.01</v>
      </c>
      <c r="T19" s="125" t="str">
        <f t="shared" si="5"/>
        <v>0-0</v>
      </c>
    </row>
    <row r="20" spans="2:20" ht="24.75" customHeight="1">
      <c r="B20" s="126" t="s">
        <v>39</v>
      </c>
      <c r="C20" s="127">
        <f>+C10</f>
      </c>
      <c r="D20" s="128">
        <f>+D10</f>
      </c>
      <c r="E20" s="82" t="s">
        <v>13</v>
      </c>
      <c r="F20" s="406">
        <f>+C11</f>
      </c>
      <c r="G20" s="407"/>
      <c r="H20" s="407"/>
      <c r="I20" s="127">
        <f>+D11</f>
      </c>
      <c r="J20" s="122"/>
      <c r="K20" s="122"/>
      <c r="L20" s="123"/>
      <c r="M20" s="123"/>
      <c r="N20" s="123"/>
      <c r="O20" s="124">
        <f t="shared" si="0"/>
        <v>0.01</v>
      </c>
      <c r="P20" s="124">
        <f t="shared" si="1"/>
        <v>0.01</v>
      </c>
      <c r="Q20" s="124">
        <f t="shared" si="2"/>
        <v>0.01</v>
      </c>
      <c r="R20" s="124">
        <f t="shared" si="3"/>
        <v>0.01</v>
      </c>
      <c r="S20" s="124">
        <f t="shared" si="4"/>
        <v>0.01</v>
      </c>
      <c r="T20" s="125" t="str">
        <f t="shared" si="5"/>
        <v>0-0</v>
      </c>
    </row>
    <row r="21" spans="2:20" ht="24.75" customHeight="1">
      <c r="B21" s="140" t="s">
        <v>40</v>
      </c>
      <c r="C21" s="141">
        <f>+C7</f>
      </c>
      <c r="D21" s="142">
        <f>+D7</f>
      </c>
      <c r="E21" s="143" t="s">
        <v>13</v>
      </c>
      <c r="F21" s="408">
        <f>+C8</f>
      </c>
      <c r="G21" s="409"/>
      <c r="H21" s="409"/>
      <c r="I21" s="141">
        <f>+D8</f>
      </c>
      <c r="J21" s="122"/>
      <c r="K21" s="122"/>
      <c r="L21" s="123"/>
      <c r="M21" s="123"/>
      <c r="N21" s="123"/>
      <c r="O21" s="124">
        <f t="shared" si="0"/>
        <v>0.01</v>
      </c>
      <c r="P21" s="124">
        <f t="shared" si="1"/>
        <v>0.01</v>
      </c>
      <c r="Q21" s="124">
        <f t="shared" si="2"/>
        <v>0.01</v>
      </c>
      <c r="R21" s="124">
        <f t="shared" si="3"/>
        <v>0.01</v>
      </c>
      <c r="S21" s="124">
        <f t="shared" si="4"/>
        <v>0.01</v>
      </c>
      <c r="T21" s="125" t="str">
        <f t="shared" si="5"/>
        <v>0-0</v>
      </c>
    </row>
    <row r="22" spans="2:20" ht="24.75" customHeight="1">
      <c r="B22" s="126" t="s">
        <v>41</v>
      </c>
      <c r="C22" s="127">
        <f>+C9</f>
      </c>
      <c r="D22" s="128">
        <f>+D9</f>
      </c>
      <c r="E22" s="82" t="s">
        <v>13</v>
      </c>
      <c r="F22" s="406">
        <f>+C10</f>
      </c>
      <c r="G22" s="407"/>
      <c r="H22" s="407"/>
      <c r="I22" s="127">
        <f>+D10</f>
      </c>
      <c r="J22" s="122"/>
      <c r="K22" s="122"/>
      <c r="L22" s="123"/>
      <c r="M22" s="123"/>
      <c r="N22" s="123"/>
      <c r="O22" s="124">
        <f t="shared" si="0"/>
        <v>0.01</v>
      </c>
      <c r="P22" s="124">
        <f t="shared" si="1"/>
        <v>0.01</v>
      </c>
      <c r="Q22" s="124">
        <f t="shared" si="2"/>
        <v>0.01</v>
      </c>
      <c r="R22" s="124">
        <f t="shared" si="3"/>
        <v>0.01</v>
      </c>
      <c r="S22" s="124">
        <f t="shared" si="4"/>
        <v>0.01</v>
      </c>
      <c r="T22" s="125" t="str">
        <f t="shared" si="5"/>
        <v>0-0</v>
      </c>
    </row>
    <row r="23" spans="2:17" ht="24.75" customHeight="1">
      <c r="B23" s="113"/>
      <c r="C23" s="133"/>
      <c r="D23" s="133"/>
      <c r="E23" s="134"/>
      <c r="F23" s="135"/>
      <c r="G23" s="135"/>
      <c r="H23" s="135"/>
      <c r="I23" s="135"/>
      <c r="J23" s="136"/>
      <c r="K23" s="113"/>
      <c r="L23" s="113"/>
      <c r="M23" s="113"/>
      <c r="N23" s="113"/>
      <c r="O23" s="113"/>
      <c r="P23" s="113"/>
      <c r="Q23" s="137"/>
    </row>
  </sheetData>
  <sheetProtection/>
  <mergeCells count="12">
    <mergeCell ref="F18:H18"/>
    <mergeCell ref="F21:H21"/>
    <mergeCell ref="F22:H22"/>
    <mergeCell ref="F19:H19"/>
    <mergeCell ref="F20:H20"/>
    <mergeCell ref="D1:E1"/>
    <mergeCell ref="D2:E2"/>
    <mergeCell ref="F16:H16"/>
    <mergeCell ref="F17:H17"/>
    <mergeCell ref="F13:H13"/>
    <mergeCell ref="F14:H14"/>
    <mergeCell ref="F15:H15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="50" zoomScaleNormal="50" zoomScalePageLayoutView="0" workbookViewId="0" topLeftCell="A1">
      <selection activeCell="V9" sqref="V9"/>
    </sheetView>
  </sheetViews>
  <sheetFormatPr defaultColWidth="9.140625" defaultRowHeight="19.5" customHeight="1"/>
  <cols>
    <col min="1" max="1" width="5.28125" style="78" customWidth="1"/>
    <col min="2" max="2" width="4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0.8515625" style="78" customWidth="1"/>
    <col min="10" max="10" width="9.7109375" style="78" customWidth="1"/>
    <col min="11" max="11" width="11.140625" style="78" customWidth="1"/>
    <col min="12" max="13" width="9.7109375" style="78" customWidth="1"/>
    <col min="14" max="14" width="9.14062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80" t="s">
        <v>0</v>
      </c>
      <c r="D1" s="385" t="str">
        <f>IF(Nimet!C1="","",Nimet!C1)</f>
        <v>Acon GP</v>
      </c>
      <c r="E1" s="428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9.5" customHeight="1">
      <c r="B2" s="82"/>
      <c r="C2" s="83" t="s">
        <v>1</v>
      </c>
      <c r="D2" s="385">
        <f>IF(Nimet!C2="","",Nimet!C2)</f>
      </c>
      <c r="E2" s="428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9.5" customHeight="1">
      <c r="B3" s="82"/>
      <c r="C3" s="83" t="s">
        <v>2</v>
      </c>
      <c r="D3" s="417">
        <f>IF(Nimet!C3="","",Nimet!C3)</f>
      </c>
      <c r="E3" s="429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9.5" customHeight="1">
      <c r="B4" s="82"/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1"/>
      <c r="M6" s="81"/>
      <c r="N6" s="81"/>
      <c r="O6" s="81"/>
      <c r="P6" s="81"/>
    </row>
    <row r="7" spans="2:16" ht="24.7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2">
        <v>6</v>
      </c>
      <c r="K7" s="92" t="s">
        <v>28</v>
      </c>
      <c r="L7" s="92" t="s">
        <v>29</v>
      </c>
      <c r="M7" s="93" t="s">
        <v>30</v>
      </c>
      <c r="N7" s="81"/>
      <c r="O7" s="81"/>
      <c r="P7" s="81"/>
    </row>
    <row r="8" spans="1:16" ht="24.75" customHeight="1">
      <c r="A8" s="56"/>
      <c r="B8" s="94">
        <v>1</v>
      </c>
      <c r="C8" s="95">
        <f>IF(A8="","",INDEX(Nimet!$B$6:$B$244,A8))</f>
      </c>
      <c r="D8" s="96">
        <f>IF(A8="","",INDEX(Nimet!$C$6:$C$244,A8))</f>
      </c>
      <c r="E8" s="70"/>
      <c r="F8" s="71" t="str">
        <f>+T28</f>
        <v>0-0</v>
      </c>
      <c r="G8" s="71" t="str">
        <f>+T22</f>
        <v>0-0</v>
      </c>
      <c r="H8" s="71" t="str">
        <f>+T19</f>
        <v>0-0</v>
      </c>
      <c r="I8" s="71" t="str">
        <f>+T16</f>
        <v>0-0</v>
      </c>
      <c r="J8" s="71" t="str">
        <f>+T25</f>
        <v>0-0</v>
      </c>
      <c r="K8" s="72" t="str">
        <f>+CONCATENATE(LEFT(F8)+LEFT(G8)+LEFT(H8)+LEFT(I8)+LEFT(J8),"-",RIGHT(F8)+RIGHT(G8)+RIGHT(H8)+RIGHT(I8)+RIGHT(J8))</f>
        <v>0-0</v>
      </c>
      <c r="L8" s="97">
        <f>+IF(VALUE(LEFT(F8))&gt;VALUE(RIGHT(F8)),1,0)+IF(VALUE(LEFT(G8))&gt;VALUE(RIGHT(G8)),1,0)+IF(VALUE(LEFT(H8))&gt;VALUE(RIGHT(H8)),1,0)+IF(VALUE(LEFT(I8))&gt;VALUE(RIGHT(I8)),1,0)+IF(VALUE(LEFT(J8))&gt;VALUE(RIGHT(J8)),1,0)</f>
        <v>0</v>
      </c>
      <c r="M8" s="98"/>
      <c r="N8" s="81"/>
      <c r="O8" s="99"/>
      <c r="P8" s="100"/>
    </row>
    <row r="9" spans="1:16" ht="24.75" customHeight="1" thickBot="1">
      <c r="A9" s="56"/>
      <c r="B9" s="101">
        <v>2</v>
      </c>
      <c r="C9" s="102">
        <f>IF(A9="","",INDEX(Nimet!$B$6:$B$244,A9))</f>
      </c>
      <c r="D9" s="103">
        <f>IF(A9="","",INDEX(Nimet!$C$6:$C$244,A9))</f>
      </c>
      <c r="E9" s="104" t="str">
        <f>+CONCATENATE(RIGHT(F8),"-",LEFT(F8))</f>
        <v>0-0</v>
      </c>
      <c r="F9" s="105"/>
      <c r="G9" s="106" t="str">
        <f>+T26</f>
        <v>0-0</v>
      </c>
      <c r="H9" s="106" t="str">
        <f>+T17</f>
        <v>0-0</v>
      </c>
      <c r="I9" s="106" t="str">
        <f>+T23</f>
        <v>0-0</v>
      </c>
      <c r="J9" s="106" t="str">
        <f>+T20</f>
        <v>0-0</v>
      </c>
      <c r="K9" s="107" t="str">
        <f>+CONCATENATE(LEFT(E9)+LEFT(G9)+LEFT(H9)+LEFT(I9)+LEFT(J9),"-",RIGHT(E9)+RIGHT(G9)+RIGHT(H9)+RIGHT(I9)+RIGHT(J9))</f>
        <v>0-0</v>
      </c>
      <c r="L9" s="108">
        <f>+IF(VALUE(LEFT(E9))&gt;VALUE(RIGHT(E9)),1,0)+IF(VALUE(LEFT(G9))&gt;VALUE(RIGHT(G9)),1,0)+IF(VALUE(LEFT(H9))&gt;VALUE(RIGHT(H9)),1,0)+IF(VALUE(LEFT(I9))&gt;VALUE(RIGHT(I9)),1,0)+IF(VALUE(LEFT(J9))&gt;VALUE(RIGHT(J9)),1,0)</f>
        <v>0</v>
      </c>
      <c r="M9" s="109"/>
      <c r="N9" s="81"/>
      <c r="O9" s="99"/>
      <c r="P9" s="100"/>
    </row>
    <row r="10" spans="1:16" ht="24.75" customHeight="1">
      <c r="A10" s="56"/>
      <c r="B10" s="94">
        <v>3</v>
      </c>
      <c r="C10" s="95">
        <f>IF(A10="","",INDEX(Nimet!$B$6:$B$244,A10))</f>
      </c>
      <c r="D10" s="96">
        <f>IF(A10="","",INDEX(Nimet!$C$6:$C$244,A10))</f>
      </c>
      <c r="E10" s="110" t="str">
        <f>+CONCATENATE(RIGHT(G8),"-",LEFT(G8))</f>
        <v>0-0</v>
      </c>
      <c r="F10" s="106" t="str">
        <f>+CONCATENATE(RIGHT(G9),"-",LEFT(G9))</f>
        <v>0-0</v>
      </c>
      <c r="G10" s="105"/>
      <c r="H10" s="106" t="str">
        <f>+T21</f>
        <v>0-0</v>
      </c>
      <c r="I10" s="139" t="str">
        <f>+T29</f>
        <v>0-0</v>
      </c>
      <c r="J10" s="106" t="str">
        <f>+T18</f>
        <v>0-0</v>
      </c>
      <c r="K10" s="107" t="str">
        <f>+CONCATENATE(LEFT(E10)+LEFT(F10)+LEFT(H10)+LEFT(I10)+LEFT(J10),"-",RIGHT(E10)+RIGHT(F10)+RIGHT(H10)+RIGHT(I10)+RIGHT(J10))</f>
        <v>0-0</v>
      </c>
      <c r="L10" s="112">
        <f>+IF(VALUE(LEFT(F10))&gt;VALUE(RIGHT(F10)),1,0)+IF(VALUE(LEFT(E10))&gt;VALUE(RIGHT(E10)),1,0)+IF(VALUE(LEFT(H10))&gt;VALUE(RIGHT(H10)),1,0)+IF(VALUE(LEFT(I10))&gt;VALUE(RIGHT(I10)),1,0)+IF(VALUE(LEFT(J10))&gt;VALUE(RIGHT(J10)),1,0)</f>
        <v>0</v>
      </c>
      <c r="M10" s="109"/>
      <c r="N10" s="81"/>
      <c r="O10" s="99"/>
      <c r="P10" s="113"/>
    </row>
    <row r="11" spans="1:16" ht="24.7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110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39" t="str">
        <f>+T27</f>
        <v>0-0</v>
      </c>
      <c r="J11" s="106" t="str">
        <f>+T24</f>
        <v>0-0</v>
      </c>
      <c r="K11" s="107" t="str">
        <f>+CONCATENATE(LEFT(E11)+LEFT(F11)+LEFT(G11)+LEFT(I11)+LEFT(J11),"-",RIGHT(E11)+RIGHT(F11)+RIGHT(G11)+RIGHT(I11)+RIGHT(J11))</f>
        <v>0-0</v>
      </c>
      <c r="L11" s="112">
        <f>+IF(VALUE(LEFT(F11))&gt;VALUE(RIGHT(F11)),1,0)+IF(VALUE(LEFT(G11))&gt;VALUE(RIGHT(G11)),1,0)+IF(VALUE(LEFT(E11))&gt;VALUE(RIGHT(E11)),1,0)+IF(VALUE(LEFT(I11))&gt;VALUE(RIGHT(I11)),1,0)+IF(VALUE(LEFT(J11))&gt;VALUE(RIGHT(J11)),1,0)</f>
        <v>0</v>
      </c>
      <c r="M11" s="109"/>
      <c r="N11" s="81"/>
      <c r="O11" s="99"/>
      <c r="P11" s="113"/>
    </row>
    <row r="12" spans="1:16" ht="24.75" customHeight="1">
      <c r="A12" s="56"/>
      <c r="B12" s="94">
        <v>5</v>
      </c>
      <c r="C12" s="95">
        <f>IF(A12="","",INDEX(Nimet!$B$6:$B$244,A12))</f>
      </c>
      <c r="D12" s="96">
        <f>IF(A12="","",INDEX(Nimet!$C$6:$C$244,A12))</f>
      </c>
      <c r="E12" s="110" t="str">
        <f>+CONCATENATE(RIGHT(I8),"-",LEFT(I8))</f>
        <v>0-0</v>
      </c>
      <c r="F12" s="106" t="str">
        <f>+CONCATENATE(RIGHT(I9),"-",LEFT(I9))</f>
        <v>0-0</v>
      </c>
      <c r="G12" s="106" t="str">
        <f>+CONCATENATE(RIGHT(I10),"-",LEFT(I10))</f>
        <v>0-0</v>
      </c>
      <c r="H12" s="106" t="str">
        <f>+CONCATENATE(RIGHT(I11),"-",LEFT(I11))</f>
        <v>0-0</v>
      </c>
      <c r="I12" s="111"/>
      <c r="J12" s="106" t="str">
        <f>+T30</f>
        <v>0-0</v>
      </c>
      <c r="K12" s="107" t="str">
        <f>+CONCATENATE(LEFT(E12)+LEFT(F12)+LEFT(G12)+LEFT(H12)+LEFT(J12),"-",RIGHT(E12)+RIGHT(F12)+RIGHT(G12)+RIGHT(H12)+RIGHT(J12))</f>
        <v>0-0</v>
      </c>
      <c r="L12" s="112">
        <f>+IF(VALUE(LEFT(F12))&gt;VALUE(RIGHT(F12)),1,0)+IF(VALUE(LEFT(G12))&gt;VALUE(RIGHT(G12)),1,0)+IF(VALUE(LEFT(H12))&gt;VALUE(RIGHT(H12)),1,0)+IF(VALUE(LEFT(E12))&gt;VALUE(RIGHT(E12)),1,0)+IF(VALUE(LEFT(J12))&gt;VALUE(RIGHT(J12)),1,0)</f>
        <v>0</v>
      </c>
      <c r="M12" s="109"/>
      <c r="N12" s="81"/>
      <c r="O12" s="99"/>
      <c r="P12" s="113"/>
    </row>
    <row r="13" spans="1:16" ht="24.75" customHeight="1" thickBot="1">
      <c r="A13" s="56"/>
      <c r="B13" s="101">
        <v>6</v>
      </c>
      <c r="C13" s="102">
        <f>IF(A13="","",INDEX(Nimet!$B$6:$B$244,A13))</f>
      </c>
      <c r="D13" s="103">
        <f>IF(A13="","",INDEX(Nimet!$C$6:$C$244,A13))</f>
      </c>
      <c r="E13" s="76" t="str">
        <f>+CONCATENATE(RIGHT(J8),"-",LEFT(J8))</f>
        <v>0-0</v>
      </c>
      <c r="F13" s="74" t="str">
        <f>+CONCATENATE(RIGHT(J9),"-",LEFT(J9))</f>
        <v>0-0</v>
      </c>
      <c r="G13" s="74" t="str">
        <f>+CONCATENATE(RIGHT(J10),"-",LEFT(J10))</f>
        <v>0-0</v>
      </c>
      <c r="H13" s="74" t="str">
        <f>+CONCATENATE(RIGHT(J11),"-",LEFT(J11))</f>
        <v>0-0</v>
      </c>
      <c r="I13" s="77" t="str">
        <f>+CONCATENATE(RIGHT(J12),"-",LEFT(J12))</f>
        <v>0-0</v>
      </c>
      <c r="J13" s="73"/>
      <c r="K13" s="75" t="str">
        <f>+CONCATENATE(LEFT(E13)+LEFT(F13)+LEFT(G13)+LEFT(H13)+LEFT(I13),"-",RIGHT(E13)+RIGHT(F13)+RIGHT(G13)+RIGHT(H13)+RIGHT(I13))</f>
        <v>0-0</v>
      </c>
      <c r="L13" s="148">
        <f>+IF(VALUE(LEFT(F13))&gt;VALUE(RIGHT(F13)),1,0)+IF(VALUE(LEFT(G13))&gt;VALUE(RIGHT(G13)),1,0)+IF(VALUE(LEFT(H13))&gt;VALUE(RIGHT(H13)),1,0)+IF(VALUE(LEFT(I13))&gt;VALUE(RIGHT(I13)),1,0)+IF(VALUE(LEFT(E13))&gt;VALUE(RIGHT(E13)),1,0)</f>
        <v>0</v>
      </c>
      <c r="M13" s="115"/>
      <c r="N13" s="81"/>
      <c r="O13" s="99"/>
      <c r="P13" s="113"/>
    </row>
    <row r="14" spans="2:16" ht="24.75" customHeight="1">
      <c r="B14" s="116"/>
      <c r="C14" s="117"/>
      <c r="D14" s="117"/>
      <c r="E14" s="86"/>
      <c r="F14" s="86"/>
      <c r="G14" s="118"/>
      <c r="H14" s="118"/>
      <c r="I14" s="119"/>
      <c r="J14" s="82"/>
      <c r="K14" s="81"/>
      <c r="L14" s="81"/>
      <c r="M14" s="81"/>
      <c r="N14" s="81"/>
      <c r="O14" s="81"/>
      <c r="P14" s="81"/>
    </row>
    <row r="15" spans="2:16" ht="24.75" customHeight="1">
      <c r="B15" s="120"/>
      <c r="C15" s="121"/>
      <c r="D15" s="121"/>
      <c r="E15" s="86"/>
      <c r="F15" s="86"/>
      <c r="G15" s="118"/>
      <c r="H15" s="118"/>
      <c r="I15" s="119"/>
      <c r="J15" s="82" t="s">
        <v>14</v>
      </c>
      <c r="K15" s="81" t="s">
        <v>16</v>
      </c>
      <c r="L15" s="81" t="s">
        <v>17</v>
      </c>
      <c r="M15" s="81" t="s">
        <v>31</v>
      </c>
      <c r="N15" s="81" t="s">
        <v>20</v>
      </c>
      <c r="O15" s="81"/>
      <c r="P15" s="81"/>
    </row>
    <row r="16" spans="2:20" ht="24.75" customHeight="1">
      <c r="B16" s="140" t="s">
        <v>32</v>
      </c>
      <c r="C16" s="141">
        <f aca="true" t="shared" si="0" ref="C16:D18">+C8</f>
      </c>
      <c r="D16" s="142">
        <f t="shared" si="0"/>
      </c>
      <c r="E16" s="143" t="s">
        <v>13</v>
      </c>
      <c r="F16" s="408">
        <f>+C12</f>
      </c>
      <c r="G16" s="409"/>
      <c r="H16" s="409"/>
      <c r="I16" s="141">
        <f>+D12</f>
      </c>
      <c r="J16" s="122"/>
      <c r="K16" s="122"/>
      <c r="L16" s="123"/>
      <c r="M16" s="123"/>
      <c r="N16" s="123"/>
      <c r="O16" s="124">
        <f aca="true" t="shared" si="1" ref="O16:O30">IF(ISTEXT(J16),IF(VALUE(SUBSTITUTE(LEFT(J16,2),"-",",0"))&gt;VALUE(SUBSTITUTE(RIGHT(J16,2),"-","")),1,0.1),0.01)</f>
        <v>0.01</v>
      </c>
      <c r="P16" s="124">
        <f aca="true" t="shared" si="2" ref="P16:P30">IF(ISTEXT(K16),IF(VALUE(SUBSTITUTE(LEFT(K16,2),"-",",0"))&gt;VALUE(SUBSTITUTE(RIGHT(K16,2),"-","")),1,0.1),0.01)</f>
        <v>0.01</v>
      </c>
      <c r="Q16" s="124">
        <f aca="true" t="shared" si="3" ref="Q16:Q30">IF(ISTEXT(L16),IF(VALUE(SUBSTITUTE(LEFT(L16,2),"-",",0"))&gt;VALUE(SUBSTITUTE(RIGHT(L16,2),"-","")),1,0.1),0.01)</f>
        <v>0.01</v>
      </c>
      <c r="R16" s="124">
        <f aca="true" t="shared" si="4" ref="R16:R30">IF(ISTEXT(M16),IF(VALUE(SUBSTITUTE(LEFT(M16,2),"-",",0"))&gt;VALUE(SUBSTITUTE(RIGHT(M16,2),"-","")),1,0.1),0.01)</f>
        <v>0.01</v>
      </c>
      <c r="S16" s="124">
        <f aca="true" t="shared" si="5" ref="S16:S30">IF(ISTEXT(N16),IF(VALUE(SUBSTITUTE(LEFT(N16,2),"-",",0"))&gt;VALUE(SUBSTITUTE(RIGHT(N16,2),"-","")),1,0.1),0.01)</f>
        <v>0.01</v>
      </c>
      <c r="T16" s="125" t="str">
        <f aca="true" t="shared" si="6" ref="T16:T30">LEFT(REPLACE(SUM(O16:S16),2,1,"-"),3)</f>
        <v>0-0</v>
      </c>
    </row>
    <row r="17" spans="2:20" ht="24.75" customHeight="1">
      <c r="B17" s="126" t="s">
        <v>33</v>
      </c>
      <c r="C17" s="127">
        <f t="shared" si="0"/>
      </c>
      <c r="D17" s="128">
        <f t="shared" si="0"/>
      </c>
      <c r="E17" s="82" t="s">
        <v>13</v>
      </c>
      <c r="F17" s="406">
        <f>+C11</f>
      </c>
      <c r="G17" s="407"/>
      <c r="H17" s="407"/>
      <c r="I17" s="127">
        <f>+D11</f>
      </c>
      <c r="J17" s="122"/>
      <c r="K17" s="122"/>
      <c r="L17" s="123"/>
      <c r="M17" s="123"/>
      <c r="N17" s="123"/>
      <c r="O17" s="124">
        <f t="shared" si="1"/>
        <v>0.01</v>
      </c>
      <c r="P17" s="124">
        <f t="shared" si="2"/>
        <v>0.01</v>
      </c>
      <c r="Q17" s="124">
        <f t="shared" si="3"/>
        <v>0.01</v>
      </c>
      <c r="R17" s="124">
        <f t="shared" si="4"/>
        <v>0.01</v>
      </c>
      <c r="S17" s="124">
        <f t="shared" si="5"/>
        <v>0.01</v>
      </c>
      <c r="T17" s="125" t="str">
        <f t="shared" si="6"/>
        <v>0-0</v>
      </c>
    </row>
    <row r="18" spans="2:20" ht="24.75" customHeight="1">
      <c r="B18" s="140" t="s">
        <v>34</v>
      </c>
      <c r="C18" s="141">
        <f t="shared" si="0"/>
      </c>
      <c r="D18" s="142">
        <f t="shared" si="0"/>
      </c>
      <c r="E18" s="143" t="s">
        <v>13</v>
      </c>
      <c r="F18" s="408">
        <f>+C13</f>
      </c>
      <c r="G18" s="409"/>
      <c r="H18" s="409"/>
      <c r="I18" s="141">
        <f>+D13</f>
      </c>
      <c r="J18" s="122"/>
      <c r="K18" s="122"/>
      <c r="L18" s="123"/>
      <c r="M18" s="123"/>
      <c r="N18" s="123"/>
      <c r="O18" s="124">
        <f t="shared" si="1"/>
        <v>0.01</v>
      </c>
      <c r="P18" s="124">
        <f t="shared" si="2"/>
        <v>0.01</v>
      </c>
      <c r="Q18" s="124">
        <f t="shared" si="3"/>
        <v>0.01</v>
      </c>
      <c r="R18" s="124">
        <f t="shared" si="4"/>
        <v>0.01</v>
      </c>
      <c r="S18" s="124">
        <f t="shared" si="5"/>
        <v>0.01</v>
      </c>
      <c r="T18" s="125" t="str">
        <f t="shared" si="6"/>
        <v>0-0</v>
      </c>
    </row>
    <row r="19" spans="2:20" ht="24.75" customHeight="1">
      <c r="B19" s="144" t="s">
        <v>35</v>
      </c>
      <c r="C19" s="145">
        <f aca="true" t="shared" si="7" ref="C19:D21">+C8</f>
      </c>
      <c r="D19" s="146">
        <f t="shared" si="7"/>
      </c>
      <c r="E19" s="147" t="s">
        <v>13</v>
      </c>
      <c r="F19" s="427">
        <f>+C11</f>
      </c>
      <c r="G19" s="407"/>
      <c r="H19" s="407"/>
      <c r="I19" s="145">
        <f>+D11</f>
      </c>
      <c r="J19" s="122"/>
      <c r="K19" s="122"/>
      <c r="L19" s="123"/>
      <c r="M19" s="123"/>
      <c r="N19" s="123"/>
      <c r="O19" s="124">
        <f t="shared" si="1"/>
        <v>0.01</v>
      </c>
      <c r="P19" s="124">
        <f t="shared" si="2"/>
        <v>0.01</v>
      </c>
      <c r="Q19" s="124">
        <f t="shared" si="3"/>
        <v>0.01</v>
      </c>
      <c r="R19" s="124">
        <f t="shared" si="4"/>
        <v>0.01</v>
      </c>
      <c r="S19" s="124">
        <f t="shared" si="5"/>
        <v>0.01</v>
      </c>
      <c r="T19" s="125" t="str">
        <f t="shared" si="6"/>
        <v>0-0</v>
      </c>
    </row>
    <row r="20" spans="2:20" ht="24.75" customHeight="1">
      <c r="B20" s="140" t="s">
        <v>36</v>
      </c>
      <c r="C20" s="141">
        <f t="shared" si="7"/>
      </c>
      <c r="D20" s="142">
        <f t="shared" si="7"/>
      </c>
      <c r="E20" s="143" t="s">
        <v>13</v>
      </c>
      <c r="F20" s="408">
        <f>+C13</f>
      </c>
      <c r="G20" s="409"/>
      <c r="H20" s="409"/>
      <c r="I20" s="141">
        <f>+D13</f>
      </c>
      <c r="J20" s="122"/>
      <c r="K20" s="122"/>
      <c r="L20" s="123"/>
      <c r="M20" s="123"/>
      <c r="N20" s="123"/>
      <c r="O20" s="124">
        <f t="shared" si="1"/>
        <v>0.01</v>
      </c>
      <c r="P20" s="124">
        <f t="shared" si="2"/>
        <v>0.01</v>
      </c>
      <c r="Q20" s="124">
        <f t="shared" si="3"/>
        <v>0.01</v>
      </c>
      <c r="R20" s="124">
        <f t="shared" si="4"/>
        <v>0.01</v>
      </c>
      <c r="S20" s="124">
        <f t="shared" si="5"/>
        <v>0.01</v>
      </c>
      <c r="T20" s="125" t="str">
        <f t="shared" si="6"/>
        <v>0-0</v>
      </c>
    </row>
    <row r="21" spans="2:20" ht="24.75" customHeight="1">
      <c r="B21" s="126" t="s">
        <v>37</v>
      </c>
      <c r="C21" s="127">
        <f t="shared" si="7"/>
      </c>
      <c r="D21" s="128">
        <f t="shared" si="7"/>
      </c>
      <c r="E21" s="82" t="s">
        <v>13</v>
      </c>
      <c r="F21" s="406">
        <f>+C12</f>
      </c>
      <c r="G21" s="407"/>
      <c r="H21" s="407"/>
      <c r="I21" s="127">
        <f>+D12</f>
      </c>
      <c r="J21" s="122"/>
      <c r="K21" s="122"/>
      <c r="L21" s="123"/>
      <c r="M21" s="123"/>
      <c r="N21" s="123"/>
      <c r="O21" s="124">
        <f t="shared" si="1"/>
        <v>0.01</v>
      </c>
      <c r="P21" s="124">
        <f t="shared" si="2"/>
        <v>0.01</v>
      </c>
      <c r="Q21" s="124">
        <f t="shared" si="3"/>
        <v>0.01</v>
      </c>
      <c r="R21" s="124">
        <f t="shared" si="4"/>
        <v>0.01</v>
      </c>
      <c r="S21" s="124">
        <f t="shared" si="5"/>
        <v>0.01</v>
      </c>
      <c r="T21" s="125" t="str">
        <f t="shared" si="6"/>
        <v>0-0</v>
      </c>
    </row>
    <row r="22" spans="2:20" ht="24.75" customHeight="1">
      <c r="B22" s="140" t="s">
        <v>38</v>
      </c>
      <c r="C22" s="141">
        <f>+C8</f>
      </c>
      <c r="D22" s="142">
        <f>+D8</f>
      </c>
      <c r="E22" s="143" t="s">
        <v>13</v>
      </c>
      <c r="F22" s="408">
        <f>+C10</f>
      </c>
      <c r="G22" s="409"/>
      <c r="H22" s="409"/>
      <c r="I22" s="141">
        <f>+D10</f>
      </c>
      <c r="J22" s="122"/>
      <c r="K22" s="122"/>
      <c r="L22" s="123"/>
      <c r="M22" s="123"/>
      <c r="N22" s="123"/>
      <c r="O22" s="124">
        <f t="shared" si="1"/>
        <v>0.01</v>
      </c>
      <c r="P22" s="124">
        <f t="shared" si="2"/>
        <v>0.01</v>
      </c>
      <c r="Q22" s="124">
        <f t="shared" si="3"/>
        <v>0.01</v>
      </c>
      <c r="R22" s="124">
        <f t="shared" si="4"/>
        <v>0.01</v>
      </c>
      <c r="S22" s="124">
        <f t="shared" si="5"/>
        <v>0.01</v>
      </c>
      <c r="T22" s="125" t="str">
        <f t="shared" si="6"/>
        <v>0-0</v>
      </c>
    </row>
    <row r="23" spans="2:20" ht="24.75" customHeight="1">
      <c r="B23" s="144" t="s">
        <v>39</v>
      </c>
      <c r="C23" s="145">
        <f>+C9</f>
      </c>
      <c r="D23" s="146">
        <f>+D9</f>
      </c>
      <c r="E23" s="147" t="s">
        <v>13</v>
      </c>
      <c r="F23" s="427">
        <f>+C12</f>
      </c>
      <c r="G23" s="407"/>
      <c r="H23" s="407"/>
      <c r="I23" s="145">
        <f>+D12</f>
      </c>
      <c r="J23" s="122"/>
      <c r="K23" s="122"/>
      <c r="L23" s="123"/>
      <c r="M23" s="123"/>
      <c r="N23" s="123"/>
      <c r="O23" s="124">
        <f t="shared" si="1"/>
        <v>0.01</v>
      </c>
      <c r="P23" s="124">
        <f t="shared" si="2"/>
        <v>0.01</v>
      </c>
      <c r="Q23" s="124">
        <f t="shared" si="3"/>
        <v>0.01</v>
      </c>
      <c r="R23" s="124">
        <f t="shared" si="4"/>
        <v>0.01</v>
      </c>
      <c r="S23" s="124">
        <f t="shared" si="5"/>
        <v>0.01</v>
      </c>
      <c r="T23" s="125" t="str">
        <f t="shared" si="6"/>
        <v>0-0</v>
      </c>
    </row>
    <row r="24" spans="2:20" ht="24.75" customHeight="1">
      <c r="B24" s="140" t="s">
        <v>40</v>
      </c>
      <c r="C24" s="141">
        <f>+C11</f>
      </c>
      <c r="D24" s="142">
        <f>+D11</f>
      </c>
      <c r="E24" s="143" t="s">
        <v>13</v>
      </c>
      <c r="F24" s="408">
        <f>+C13</f>
      </c>
      <c r="G24" s="409"/>
      <c r="H24" s="409"/>
      <c r="I24" s="141">
        <f>+D13</f>
      </c>
      <c r="J24" s="122"/>
      <c r="K24" s="122"/>
      <c r="L24" s="123"/>
      <c r="M24" s="123"/>
      <c r="N24" s="123"/>
      <c r="O24" s="124">
        <f t="shared" si="1"/>
        <v>0.01</v>
      </c>
      <c r="P24" s="124">
        <f t="shared" si="2"/>
        <v>0.01</v>
      </c>
      <c r="Q24" s="124">
        <f t="shared" si="3"/>
        <v>0.01</v>
      </c>
      <c r="R24" s="124">
        <f t="shared" si="4"/>
        <v>0.01</v>
      </c>
      <c r="S24" s="124">
        <f t="shared" si="5"/>
        <v>0.01</v>
      </c>
      <c r="T24" s="125" t="str">
        <f t="shared" si="6"/>
        <v>0-0</v>
      </c>
    </row>
    <row r="25" spans="2:20" ht="24.75" customHeight="1">
      <c r="B25" s="126" t="s">
        <v>41</v>
      </c>
      <c r="C25" s="127">
        <f>+C8</f>
      </c>
      <c r="D25" s="128">
        <f>+D8</f>
      </c>
      <c r="E25" s="82" t="s">
        <v>13</v>
      </c>
      <c r="F25" s="406">
        <f>+C13</f>
      </c>
      <c r="G25" s="407"/>
      <c r="H25" s="407"/>
      <c r="I25" s="127">
        <f>+D13</f>
      </c>
      <c r="J25" s="122"/>
      <c r="K25" s="122"/>
      <c r="L25" s="123"/>
      <c r="M25" s="123"/>
      <c r="N25" s="123"/>
      <c r="O25" s="124">
        <f t="shared" si="1"/>
        <v>0.01</v>
      </c>
      <c r="P25" s="124">
        <f t="shared" si="2"/>
        <v>0.01</v>
      </c>
      <c r="Q25" s="124">
        <f t="shared" si="3"/>
        <v>0.01</v>
      </c>
      <c r="R25" s="124">
        <f t="shared" si="4"/>
        <v>0.01</v>
      </c>
      <c r="S25" s="124">
        <f t="shared" si="5"/>
        <v>0.01</v>
      </c>
      <c r="T25" s="125" t="str">
        <f t="shared" si="6"/>
        <v>0-0</v>
      </c>
    </row>
    <row r="26" spans="2:20" ht="24.75" customHeight="1">
      <c r="B26" s="140" t="s">
        <v>42</v>
      </c>
      <c r="C26" s="141">
        <f>+C9</f>
      </c>
      <c r="D26" s="142">
        <f>+D9</f>
      </c>
      <c r="E26" s="143" t="s">
        <v>13</v>
      </c>
      <c r="F26" s="408">
        <f>+C10</f>
      </c>
      <c r="G26" s="409"/>
      <c r="H26" s="409"/>
      <c r="I26" s="141">
        <f>+D10</f>
      </c>
      <c r="J26" s="122"/>
      <c r="K26" s="122"/>
      <c r="L26" s="123"/>
      <c r="M26" s="123"/>
      <c r="N26" s="123"/>
      <c r="O26" s="124">
        <f t="shared" si="1"/>
        <v>0.01</v>
      </c>
      <c r="P26" s="124">
        <f t="shared" si="2"/>
        <v>0.01</v>
      </c>
      <c r="Q26" s="124">
        <f t="shared" si="3"/>
        <v>0.01</v>
      </c>
      <c r="R26" s="124">
        <f t="shared" si="4"/>
        <v>0.01</v>
      </c>
      <c r="S26" s="124">
        <f t="shared" si="5"/>
        <v>0.01</v>
      </c>
      <c r="T26" s="125" t="str">
        <f t="shared" si="6"/>
        <v>0-0</v>
      </c>
    </row>
    <row r="27" spans="2:20" ht="24.75" customHeight="1">
      <c r="B27" s="126" t="s">
        <v>43</v>
      </c>
      <c r="C27" s="127">
        <f>+C11</f>
      </c>
      <c r="D27" s="128">
        <f>+D11</f>
      </c>
      <c r="E27" s="82" t="s">
        <v>13</v>
      </c>
      <c r="F27" s="406">
        <f>+C12</f>
      </c>
      <c r="G27" s="407"/>
      <c r="H27" s="407"/>
      <c r="I27" s="127">
        <f>+D12</f>
      </c>
      <c r="J27" s="122"/>
      <c r="K27" s="122"/>
      <c r="L27" s="123"/>
      <c r="M27" s="123"/>
      <c r="N27" s="123"/>
      <c r="O27" s="124">
        <f t="shared" si="1"/>
        <v>0.01</v>
      </c>
      <c r="P27" s="124">
        <f t="shared" si="2"/>
        <v>0.01</v>
      </c>
      <c r="Q27" s="124">
        <f t="shared" si="3"/>
        <v>0.01</v>
      </c>
      <c r="R27" s="124">
        <f t="shared" si="4"/>
        <v>0.01</v>
      </c>
      <c r="S27" s="124">
        <f t="shared" si="5"/>
        <v>0.01</v>
      </c>
      <c r="T27" s="125" t="str">
        <f t="shared" si="6"/>
        <v>0-0</v>
      </c>
    </row>
    <row r="28" spans="2:20" ht="24.75" customHeight="1">
      <c r="B28" s="140" t="s">
        <v>44</v>
      </c>
      <c r="C28" s="141">
        <f>+C8</f>
      </c>
      <c r="D28" s="142">
        <f>+D8</f>
      </c>
      <c r="E28" s="143" t="s">
        <v>13</v>
      </c>
      <c r="F28" s="408">
        <f>+C9</f>
      </c>
      <c r="G28" s="409"/>
      <c r="H28" s="409"/>
      <c r="I28" s="141">
        <f>+D9</f>
      </c>
      <c r="J28" s="122"/>
      <c r="K28" s="122"/>
      <c r="L28" s="123"/>
      <c r="M28" s="123"/>
      <c r="N28" s="123"/>
      <c r="O28" s="124">
        <f t="shared" si="1"/>
        <v>0.01</v>
      </c>
      <c r="P28" s="124">
        <f t="shared" si="2"/>
        <v>0.01</v>
      </c>
      <c r="Q28" s="124">
        <f t="shared" si="3"/>
        <v>0.01</v>
      </c>
      <c r="R28" s="124">
        <f t="shared" si="4"/>
        <v>0.01</v>
      </c>
      <c r="S28" s="124">
        <f t="shared" si="5"/>
        <v>0.01</v>
      </c>
      <c r="T28" s="125" t="str">
        <f t="shared" si="6"/>
        <v>0-0</v>
      </c>
    </row>
    <row r="29" spans="2:20" ht="24.75" customHeight="1">
      <c r="B29" s="126" t="s">
        <v>45</v>
      </c>
      <c r="C29" s="127">
        <f>+C10</f>
      </c>
      <c r="D29" s="128">
        <f>+D10</f>
      </c>
      <c r="E29" s="82" t="s">
        <v>13</v>
      </c>
      <c r="F29" s="406">
        <f>+C11</f>
      </c>
      <c r="G29" s="407"/>
      <c r="H29" s="407"/>
      <c r="I29" s="127">
        <f>+D11</f>
      </c>
      <c r="J29" s="122"/>
      <c r="K29" s="122"/>
      <c r="L29" s="123"/>
      <c r="M29" s="123"/>
      <c r="N29" s="123"/>
      <c r="O29" s="124">
        <f t="shared" si="1"/>
        <v>0.01</v>
      </c>
      <c r="P29" s="124">
        <f t="shared" si="2"/>
        <v>0.01</v>
      </c>
      <c r="Q29" s="124">
        <f t="shared" si="3"/>
        <v>0.01</v>
      </c>
      <c r="R29" s="124">
        <f t="shared" si="4"/>
        <v>0.01</v>
      </c>
      <c r="S29" s="124">
        <f t="shared" si="5"/>
        <v>0.01</v>
      </c>
      <c r="T29" s="125" t="str">
        <f t="shared" si="6"/>
        <v>0-0</v>
      </c>
    </row>
    <row r="30" spans="2:20" ht="24.75" customHeight="1">
      <c r="B30" s="140" t="s">
        <v>46</v>
      </c>
      <c r="C30" s="140">
        <f>+C12</f>
      </c>
      <c r="D30" s="140">
        <f>+D12</f>
      </c>
      <c r="E30" s="149" t="s">
        <v>13</v>
      </c>
      <c r="F30" s="408">
        <f>+C13</f>
      </c>
      <c r="G30" s="409"/>
      <c r="H30" s="409"/>
      <c r="I30" s="141">
        <f>+D13</f>
      </c>
      <c r="J30" s="122"/>
      <c r="K30" s="122"/>
      <c r="L30" s="123"/>
      <c r="M30" s="123"/>
      <c r="N30" s="123"/>
      <c r="O30" s="124">
        <f t="shared" si="1"/>
        <v>0.01</v>
      </c>
      <c r="P30" s="124">
        <f t="shared" si="2"/>
        <v>0.01</v>
      </c>
      <c r="Q30" s="124">
        <f t="shared" si="3"/>
        <v>0.01</v>
      </c>
      <c r="R30" s="124">
        <f t="shared" si="4"/>
        <v>0.01</v>
      </c>
      <c r="S30" s="124">
        <f t="shared" si="5"/>
        <v>0.01</v>
      </c>
      <c r="T30" s="125" t="str">
        <f t="shared" si="6"/>
        <v>0-0</v>
      </c>
    </row>
    <row r="31" spans="2:17" ht="24.75" customHeight="1">
      <c r="B31" s="113"/>
      <c r="C31" s="133"/>
      <c r="D31" s="133"/>
      <c r="E31" s="134"/>
      <c r="F31" s="135"/>
      <c r="G31" s="135"/>
      <c r="H31" s="135"/>
      <c r="I31" s="135"/>
      <c r="J31" s="136"/>
      <c r="K31" s="113"/>
      <c r="L31" s="113"/>
      <c r="M31" s="113"/>
      <c r="N31" s="113"/>
      <c r="O31" s="113"/>
      <c r="P31" s="113"/>
      <c r="Q31" s="137"/>
    </row>
  </sheetData>
  <sheetProtection/>
  <mergeCells count="18">
    <mergeCell ref="F18:H18"/>
    <mergeCell ref="F19:H19"/>
    <mergeCell ref="F29:H29"/>
    <mergeCell ref="F30:H30"/>
    <mergeCell ref="F24:H24"/>
    <mergeCell ref="F25:H25"/>
    <mergeCell ref="F26:H26"/>
    <mergeCell ref="F27:H27"/>
    <mergeCell ref="D1:E1"/>
    <mergeCell ref="D2:E2"/>
    <mergeCell ref="D3:E3"/>
    <mergeCell ref="F28:H28"/>
    <mergeCell ref="F20:H20"/>
    <mergeCell ref="F21:H21"/>
    <mergeCell ref="F22:H22"/>
    <mergeCell ref="F23:H23"/>
    <mergeCell ref="F16:H16"/>
    <mergeCell ref="F17:H1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5" zoomScaleNormal="75" zoomScaleSheetLayoutView="75" zoomScalePageLayoutView="0" workbookViewId="0" topLeftCell="A2">
      <selection activeCell="T23" sqref="T23"/>
    </sheetView>
  </sheetViews>
  <sheetFormatPr defaultColWidth="9.140625" defaultRowHeight="19.5" customHeight="1"/>
  <cols>
    <col min="1" max="1" width="7.7109375" style="3" customWidth="1"/>
    <col min="2" max="2" width="4.28125" style="3" customWidth="1"/>
    <col min="3" max="3" width="5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3.71093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31"/>
      <c r="D3" s="432"/>
      <c r="E3" s="432"/>
      <c r="F3" s="48"/>
      <c r="G3" s="48"/>
      <c r="H3" s="48"/>
      <c r="I3" s="48"/>
      <c r="J3" s="48" t="s">
        <v>9</v>
      </c>
      <c r="K3" s="48"/>
      <c r="L3" s="433"/>
      <c r="M3" s="434"/>
      <c r="N3" s="434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30" t="str">
        <f>T(Nimet!C1)</f>
        <v>Acon GP</v>
      </c>
      <c r="D5" s="430"/>
      <c r="E5" s="430"/>
      <c r="F5" s="430"/>
      <c r="G5" s="430"/>
      <c r="H5" s="48"/>
      <c r="I5" s="48"/>
      <c r="J5" s="48" t="s">
        <v>10</v>
      </c>
      <c r="K5" s="48"/>
      <c r="L5" s="430" t="str">
        <f>T(Nimet!C1)</f>
        <v>Acon GP</v>
      </c>
      <c r="M5" s="430"/>
      <c r="N5" s="430"/>
      <c r="O5" s="430"/>
      <c r="P5" s="430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30" t="str">
        <f>+T(8!E2:F2)</f>
        <v>IK-35</v>
      </c>
      <c r="D7" s="430"/>
      <c r="E7" s="49" t="s">
        <v>12</v>
      </c>
      <c r="F7" s="48"/>
      <c r="G7" s="50"/>
      <c r="H7" s="48"/>
      <c r="I7" s="48"/>
      <c r="J7" s="48" t="s">
        <v>11</v>
      </c>
      <c r="K7" s="48"/>
      <c r="L7" s="430" t="str">
        <f>+T(8!E2:F2)</f>
        <v>IK-35</v>
      </c>
      <c r="M7" s="430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30">
        <f>T(8!D6)</f>
      </c>
      <c r="B9" s="430"/>
      <c r="C9" s="430"/>
      <c r="D9" s="430"/>
      <c r="E9" s="52" t="s">
        <v>13</v>
      </c>
      <c r="F9" s="53"/>
      <c r="G9" s="430">
        <f>T(8!D7)</f>
      </c>
      <c r="H9" s="430"/>
      <c r="I9" s="48"/>
      <c r="J9" s="430">
        <f>+T(8!D10)</f>
      </c>
      <c r="K9" s="430"/>
      <c r="L9" s="430"/>
      <c r="M9" s="430"/>
      <c r="N9" s="52" t="s">
        <v>13</v>
      </c>
      <c r="O9" s="53"/>
      <c r="P9" s="430">
        <f>+T(8!D11)</f>
      </c>
      <c r="Q9" s="430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30">
        <f>+T(8!E6)</f>
      </c>
      <c r="B12" s="430"/>
      <c r="C12" s="430"/>
      <c r="D12" s="430"/>
      <c r="E12" s="48"/>
      <c r="F12" s="48"/>
      <c r="G12" s="430">
        <f>T(8!E7)</f>
      </c>
      <c r="H12" s="430"/>
      <c r="I12" s="48"/>
      <c r="J12" s="430">
        <f>T(8!E10)</f>
      </c>
      <c r="K12" s="430"/>
      <c r="L12" s="430"/>
      <c r="M12" s="430"/>
      <c r="N12" s="48"/>
      <c r="O12" s="48"/>
      <c r="P12" s="430">
        <f>T(8!E11)</f>
      </c>
      <c r="Q12" s="430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30"/>
      <c r="H16" s="430"/>
      <c r="I16" s="48"/>
      <c r="J16" s="48" t="s">
        <v>16</v>
      </c>
      <c r="K16" s="54"/>
      <c r="L16" s="53" t="s">
        <v>15</v>
      </c>
      <c r="M16" s="54"/>
      <c r="N16" s="48"/>
      <c r="O16" s="48"/>
      <c r="P16" s="430"/>
      <c r="Q16" s="430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30"/>
      <c r="H19" s="430"/>
      <c r="I19" s="48"/>
      <c r="J19" s="48" t="s">
        <v>20</v>
      </c>
      <c r="K19" s="54"/>
      <c r="L19" s="53" t="s">
        <v>15</v>
      </c>
      <c r="M19" s="54"/>
      <c r="N19" s="48"/>
      <c r="O19" s="48"/>
      <c r="P19" s="430"/>
      <c r="Q19" s="430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30"/>
      <c r="H22" s="430"/>
      <c r="I22" s="48"/>
      <c r="J22" s="48" t="s">
        <v>24</v>
      </c>
      <c r="K22" s="54"/>
      <c r="L22" s="53" t="s">
        <v>15</v>
      </c>
      <c r="M22" s="54"/>
      <c r="N22" s="48"/>
      <c r="O22" s="48"/>
      <c r="P22" s="430"/>
      <c r="Q22" s="430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33"/>
      <c r="D28" s="435"/>
      <c r="E28" s="435"/>
      <c r="F28" s="48"/>
      <c r="G28" s="48"/>
      <c r="H28" s="48"/>
      <c r="I28" s="48"/>
      <c r="J28" s="48" t="s">
        <v>9</v>
      </c>
      <c r="K28" s="48"/>
      <c r="L28" s="433"/>
      <c r="M28" s="435"/>
      <c r="N28" s="43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30" t="str">
        <f>T(Nimet!C1)</f>
        <v>Acon GP</v>
      </c>
      <c r="D30" s="430"/>
      <c r="E30" s="430"/>
      <c r="F30" s="430"/>
      <c r="G30" s="430"/>
      <c r="H30" s="48"/>
      <c r="I30" s="48"/>
      <c r="J30" s="48" t="s">
        <v>10</v>
      </c>
      <c r="K30" s="48"/>
      <c r="L30" s="430" t="str">
        <f>T(Nimet!C1)</f>
        <v>Acon GP</v>
      </c>
      <c r="M30" s="430"/>
      <c r="N30" s="430"/>
      <c r="O30" s="430"/>
      <c r="P30" s="430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30" t="str">
        <f>T(8!E2:F2)</f>
        <v>IK-35</v>
      </c>
      <c r="D32" s="430"/>
      <c r="E32" s="49" t="s">
        <v>12</v>
      </c>
      <c r="F32" s="48"/>
      <c r="G32" s="50"/>
      <c r="H32" s="48"/>
      <c r="I32" s="48"/>
      <c r="J32" s="48" t="s">
        <v>11</v>
      </c>
      <c r="K32" s="48"/>
      <c r="L32" s="430" t="str">
        <f>T(8!E2:F2)</f>
        <v>IK-35</v>
      </c>
      <c r="M32" s="430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30">
        <f>+T(8!D8)</f>
      </c>
      <c r="B34" s="430"/>
      <c r="C34" s="430"/>
      <c r="D34" s="430"/>
      <c r="E34" s="52" t="s">
        <v>13</v>
      </c>
      <c r="F34" s="53"/>
      <c r="G34" s="430">
        <f>+T(8!D9)</f>
      </c>
      <c r="H34" s="430"/>
      <c r="I34" s="48"/>
      <c r="J34" s="430">
        <f>+T(8!D12)</f>
      </c>
      <c r="K34" s="430"/>
      <c r="L34" s="430"/>
      <c r="M34" s="430"/>
      <c r="N34" s="52" t="s">
        <v>13</v>
      </c>
      <c r="O34" s="53"/>
      <c r="P34" s="430">
        <f>+T(8!D13)</f>
      </c>
      <c r="Q34" s="430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30">
        <f>T(8!E8)</f>
      </c>
      <c r="B37" s="430"/>
      <c r="C37" s="430"/>
      <c r="D37" s="430"/>
      <c r="E37" s="48"/>
      <c r="F37" s="48"/>
      <c r="G37" s="430">
        <f>T(8!E9)</f>
      </c>
      <c r="H37" s="430"/>
      <c r="I37" s="48"/>
      <c r="J37" s="430">
        <f>T(8!E12)</f>
      </c>
      <c r="K37" s="430"/>
      <c r="L37" s="430"/>
      <c r="M37" s="430"/>
      <c r="N37" s="48"/>
      <c r="O37" s="48"/>
      <c r="P37" s="430">
        <f>T(8!E13)</f>
      </c>
      <c r="Q37" s="430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30"/>
      <c r="H41" s="430"/>
      <c r="I41" s="48"/>
      <c r="J41" s="48" t="s">
        <v>16</v>
      </c>
      <c r="K41" s="54"/>
      <c r="L41" s="53" t="s">
        <v>15</v>
      </c>
      <c r="M41" s="54"/>
      <c r="N41" s="48"/>
      <c r="O41" s="48"/>
      <c r="P41" s="430"/>
      <c r="Q41" s="430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30"/>
      <c r="H44" s="430"/>
      <c r="I44" s="48"/>
      <c r="J44" s="48" t="s">
        <v>20</v>
      </c>
      <c r="K44" s="54"/>
      <c r="L44" s="53" t="s">
        <v>15</v>
      </c>
      <c r="M44" s="54"/>
      <c r="N44" s="48"/>
      <c r="O44" s="48"/>
      <c r="P44" s="430"/>
      <c r="Q44" s="430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30"/>
      <c r="H47" s="430"/>
      <c r="I47" s="48"/>
      <c r="J47" s="48" t="s">
        <v>24</v>
      </c>
      <c r="K47" s="54"/>
      <c r="L47" s="53" t="s">
        <v>15</v>
      </c>
      <c r="M47" s="54"/>
      <c r="N47" s="48"/>
      <c r="O47" s="48"/>
      <c r="P47" s="430"/>
      <c r="Q47" s="430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</sheetData>
  <sheetProtection/>
  <mergeCells count="40">
    <mergeCell ref="G47:H47"/>
    <mergeCell ref="P47:Q47"/>
    <mergeCell ref="G41:H41"/>
    <mergeCell ref="P41:Q41"/>
    <mergeCell ref="G44:H44"/>
    <mergeCell ref="P44:Q44"/>
    <mergeCell ref="C30:G30"/>
    <mergeCell ref="L30:P30"/>
    <mergeCell ref="G37:H37"/>
    <mergeCell ref="J37:M37"/>
    <mergeCell ref="P37:Q37"/>
    <mergeCell ref="A34:D34"/>
    <mergeCell ref="G34:H34"/>
    <mergeCell ref="J34:M34"/>
    <mergeCell ref="P34:Q34"/>
    <mergeCell ref="A37:D37"/>
    <mergeCell ref="C32:D32"/>
    <mergeCell ref="L32:M32"/>
    <mergeCell ref="G16:H16"/>
    <mergeCell ref="P16:Q16"/>
    <mergeCell ref="G19:H19"/>
    <mergeCell ref="P19:Q19"/>
    <mergeCell ref="G22:H22"/>
    <mergeCell ref="P22:Q22"/>
    <mergeCell ref="C28:E28"/>
    <mergeCell ref="L28:N28"/>
    <mergeCell ref="A9:D9"/>
    <mergeCell ref="G9:H9"/>
    <mergeCell ref="J9:M9"/>
    <mergeCell ref="P9:Q9"/>
    <mergeCell ref="A12:D12"/>
    <mergeCell ref="G12:H12"/>
    <mergeCell ref="J12:M12"/>
    <mergeCell ref="P12:Q12"/>
    <mergeCell ref="C7:D7"/>
    <mergeCell ref="L7:M7"/>
    <mergeCell ref="C3:E3"/>
    <mergeCell ref="L3:N3"/>
    <mergeCell ref="C5:G5"/>
    <mergeCell ref="L5:P5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70" zoomScaleNormal="75" zoomScaleSheetLayoutView="70" zoomScalePageLayoutView="0" workbookViewId="0" topLeftCell="A1">
      <selection activeCell="P88" sqref="P8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33"/>
      <c r="D3" s="435"/>
      <c r="E3" s="435"/>
      <c r="F3" s="48"/>
      <c r="G3" s="48"/>
      <c r="H3" s="48"/>
      <c r="I3" s="48"/>
      <c r="J3" s="48" t="s">
        <v>9</v>
      </c>
      <c r="K3" s="48"/>
      <c r="L3" s="433"/>
      <c r="M3" s="435"/>
      <c r="N3" s="43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30" t="str">
        <f>T(Nimet!C1)</f>
        <v>Acon GP</v>
      </c>
      <c r="D5" s="430"/>
      <c r="E5" s="430"/>
      <c r="F5" s="430"/>
      <c r="G5" s="430"/>
      <c r="H5" s="48"/>
      <c r="I5" s="48"/>
      <c r="J5" s="48" t="s">
        <v>10</v>
      </c>
      <c r="K5" s="48"/>
      <c r="L5" s="430" t="str">
        <f>T(Nimet!C1)</f>
        <v>Acon GP</v>
      </c>
      <c r="M5" s="430"/>
      <c r="N5" s="430"/>
      <c r="O5" s="430"/>
      <c r="P5" s="430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30" t="str">
        <f>T('16'!E2:F2)</f>
        <v>MK-D</v>
      </c>
      <c r="D7" s="430"/>
      <c r="E7" s="49" t="s">
        <v>12</v>
      </c>
      <c r="F7" s="48"/>
      <c r="G7" s="50"/>
      <c r="H7" s="48"/>
      <c r="I7" s="48"/>
      <c r="J7" s="48" t="s">
        <v>11</v>
      </c>
      <c r="K7" s="48"/>
      <c r="L7" s="430" t="str">
        <f>T('16'!E2:F2)</f>
        <v>MK-D</v>
      </c>
      <c r="M7" s="430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30" t="str">
        <f>T('16'!D5)</f>
        <v>Kari Pikkarainen</v>
      </c>
      <c r="B9" s="430"/>
      <c r="C9" s="430"/>
      <c r="D9" s="430"/>
      <c r="E9" s="52" t="s">
        <v>13</v>
      </c>
      <c r="F9" s="53"/>
      <c r="G9" s="430">
        <f>T('16'!D6)</f>
      </c>
      <c r="H9" s="430"/>
      <c r="I9" s="48"/>
      <c r="J9" s="430" t="str">
        <f>T('16'!D7)</f>
        <v>Janne Röpelinen</v>
      </c>
      <c r="K9" s="430"/>
      <c r="L9" s="430"/>
      <c r="M9" s="430"/>
      <c r="N9" s="52" t="s">
        <v>13</v>
      </c>
      <c r="O9" s="53"/>
      <c r="P9" s="430" t="str">
        <f>T('16'!D8)</f>
        <v>Ossi Vesaluoma</v>
      </c>
      <c r="Q9" s="430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30" t="str">
        <f>T('16'!E5)</f>
        <v>OPT-86</v>
      </c>
      <c r="B12" s="430"/>
      <c r="C12" s="430"/>
      <c r="D12" s="430"/>
      <c r="E12" s="48"/>
      <c r="F12" s="48"/>
      <c r="G12" s="430">
        <f>T('16'!E6)</f>
      </c>
      <c r="H12" s="430"/>
      <c r="I12" s="48"/>
      <c r="J12" s="430" t="str">
        <f>T('16'!E7)</f>
        <v>OPT-86</v>
      </c>
      <c r="K12" s="430"/>
      <c r="L12" s="430"/>
      <c r="M12" s="430"/>
      <c r="N12" s="48"/>
      <c r="O12" s="48"/>
      <c r="P12" s="430" t="str">
        <f>T('16'!E8)</f>
        <v>KePTS</v>
      </c>
      <c r="Q12" s="430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30"/>
      <c r="H16" s="430"/>
      <c r="I16" s="48"/>
      <c r="J16" s="48" t="s">
        <v>16</v>
      </c>
      <c r="K16" s="54"/>
      <c r="L16" s="53" t="s">
        <v>15</v>
      </c>
      <c r="M16" s="54"/>
      <c r="N16" s="48"/>
      <c r="O16" s="48"/>
      <c r="P16" s="430"/>
      <c r="Q16" s="430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30"/>
      <c r="H19" s="430"/>
      <c r="I19" s="48"/>
      <c r="J19" s="48" t="s">
        <v>20</v>
      </c>
      <c r="K19" s="54"/>
      <c r="L19" s="53" t="s">
        <v>15</v>
      </c>
      <c r="M19" s="54"/>
      <c r="N19" s="48"/>
      <c r="O19" s="48"/>
      <c r="P19" s="430"/>
      <c r="Q19" s="430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30"/>
      <c r="H22" s="430"/>
      <c r="I22" s="48"/>
      <c r="J22" s="48" t="s">
        <v>24</v>
      </c>
      <c r="K22" s="54"/>
      <c r="L22" s="53" t="s">
        <v>15</v>
      </c>
      <c r="M22" s="54"/>
      <c r="N22" s="48"/>
      <c r="O22" s="48"/>
      <c r="P22" s="430"/>
      <c r="Q22" s="430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33"/>
      <c r="D28" s="435"/>
      <c r="E28" s="435"/>
      <c r="F28" s="48"/>
      <c r="G28" s="48"/>
      <c r="H28" s="48"/>
      <c r="I28" s="48"/>
      <c r="J28" s="48" t="s">
        <v>9</v>
      </c>
      <c r="K28" s="48"/>
      <c r="L28" s="433"/>
      <c r="M28" s="435"/>
      <c r="N28" s="43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30" t="str">
        <f>T(Nimet!C1)</f>
        <v>Acon GP</v>
      </c>
      <c r="D30" s="430"/>
      <c r="E30" s="430"/>
      <c r="F30" s="430"/>
      <c r="G30" s="430"/>
      <c r="H30" s="48"/>
      <c r="I30" s="48"/>
      <c r="J30" s="48" t="s">
        <v>10</v>
      </c>
      <c r="K30" s="48"/>
      <c r="L30" s="430" t="str">
        <f>T(Nimet!C1)</f>
        <v>Acon GP</v>
      </c>
      <c r="M30" s="430"/>
      <c r="N30" s="430"/>
      <c r="O30" s="430"/>
      <c r="P30" s="430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30" t="str">
        <f>T('16'!E2:F2)</f>
        <v>MK-D</v>
      </c>
      <c r="D32" s="430"/>
      <c r="E32" s="49" t="s">
        <v>12</v>
      </c>
      <c r="F32" s="48"/>
      <c r="G32" s="50"/>
      <c r="H32" s="48"/>
      <c r="I32" s="48"/>
      <c r="J32" s="48" t="s">
        <v>11</v>
      </c>
      <c r="K32" s="48"/>
      <c r="L32" s="430" t="str">
        <f>T('16'!E2:F2)</f>
        <v>MK-D</v>
      </c>
      <c r="M32" s="430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30" t="str">
        <f>T('16'!D9)</f>
        <v>Jari Vesaluoma</v>
      </c>
      <c r="B34" s="430"/>
      <c r="C34" s="430"/>
      <c r="D34" s="430"/>
      <c r="E34" s="52" t="s">
        <v>13</v>
      </c>
      <c r="F34" s="53"/>
      <c r="G34" s="430" t="str">
        <f>T('16'!D10)</f>
        <v>Eino Määttä</v>
      </c>
      <c r="H34" s="430"/>
      <c r="I34" s="48"/>
      <c r="J34" s="430">
        <f>T('16'!D11)</f>
      </c>
      <c r="K34" s="430"/>
      <c r="L34" s="430"/>
      <c r="M34" s="430"/>
      <c r="N34" s="52" t="s">
        <v>13</v>
      </c>
      <c r="O34" s="53"/>
      <c r="P34" s="430" t="str">
        <f>T('16'!D12)</f>
        <v>Olli Marttila-Tornio</v>
      </c>
      <c r="Q34" s="430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30" t="str">
        <f>T('16'!E9)</f>
        <v>KePTS</v>
      </c>
      <c r="B37" s="430"/>
      <c r="C37" s="430"/>
      <c r="D37" s="430"/>
      <c r="E37" s="48"/>
      <c r="F37" s="48"/>
      <c r="G37" s="430" t="str">
        <f>T('16'!E10)</f>
        <v>OPT-86</v>
      </c>
      <c r="H37" s="430"/>
      <c r="I37" s="48"/>
      <c r="J37" s="430">
        <f>T('16'!E11)</f>
      </c>
      <c r="K37" s="430"/>
      <c r="L37" s="430"/>
      <c r="M37" s="430"/>
      <c r="N37" s="48"/>
      <c r="O37" s="48"/>
      <c r="P37" s="430" t="str">
        <f>T('16'!E12)</f>
        <v>YNM</v>
      </c>
      <c r="Q37" s="430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30"/>
      <c r="H41" s="430"/>
      <c r="I41" s="48"/>
      <c r="J41" s="48" t="s">
        <v>16</v>
      </c>
      <c r="K41" s="54"/>
      <c r="L41" s="53" t="s">
        <v>15</v>
      </c>
      <c r="M41" s="54"/>
      <c r="N41" s="48"/>
      <c r="O41" s="48"/>
      <c r="P41" s="430"/>
      <c r="Q41" s="430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30"/>
      <c r="H44" s="430"/>
      <c r="I44" s="48"/>
      <c r="J44" s="48" t="s">
        <v>20</v>
      </c>
      <c r="K44" s="54"/>
      <c r="L44" s="53" t="s">
        <v>15</v>
      </c>
      <c r="M44" s="54"/>
      <c r="N44" s="48"/>
      <c r="O44" s="48"/>
      <c r="P44" s="430"/>
      <c r="Q44" s="430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30"/>
      <c r="H47" s="430"/>
      <c r="I47" s="48"/>
      <c r="J47" s="48" t="s">
        <v>24</v>
      </c>
      <c r="K47" s="54"/>
      <c r="L47" s="53" t="s">
        <v>15</v>
      </c>
      <c r="M47" s="54"/>
      <c r="N47" s="48"/>
      <c r="O47" s="48"/>
      <c r="P47" s="430"/>
      <c r="Q47" s="430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433"/>
      <c r="D53" s="435"/>
      <c r="E53" s="435"/>
      <c r="F53" s="48"/>
      <c r="G53" s="48"/>
      <c r="H53" s="48"/>
      <c r="I53" s="48"/>
      <c r="J53" s="48" t="s">
        <v>9</v>
      </c>
      <c r="K53" s="48"/>
      <c r="L53" s="433"/>
      <c r="M53" s="435"/>
      <c r="N53" s="435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430" t="str">
        <f>T(Nimet!C1)</f>
        <v>Acon GP</v>
      </c>
      <c r="D55" s="430"/>
      <c r="E55" s="430"/>
      <c r="F55" s="430"/>
      <c r="G55" s="430"/>
      <c r="H55" s="48"/>
      <c r="I55" s="48"/>
      <c r="J55" s="48" t="s">
        <v>10</v>
      </c>
      <c r="K55" s="48"/>
      <c r="L55" s="430" t="str">
        <f>T(Nimet!C1)</f>
        <v>Acon GP</v>
      </c>
      <c r="M55" s="430"/>
      <c r="N55" s="430"/>
      <c r="O55" s="430"/>
      <c r="P55" s="430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430" t="str">
        <f>T('16'!E2:F2)</f>
        <v>MK-D</v>
      </c>
      <c r="D57" s="430"/>
      <c r="E57" s="49" t="s">
        <v>12</v>
      </c>
      <c r="F57" s="48"/>
      <c r="G57" s="50"/>
      <c r="H57" s="48"/>
      <c r="I57" s="48"/>
      <c r="J57" s="48" t="s">
        <v>11</v>
      </c>
      <c r="K57" s="48"/>
      <c r="L57" s="430" t="str">
        <f>T('16'!E2:F2)</f>
        <v>MK-D</v>
      </c>
      <c r="M57" s="430"/>
      <c r="N57" s="49" t="s">
        <v>12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430" t="str">
        <f>T('16'!D14)</f>
        <v>Matti Vesaluoma</v>
      </c>
      <c r="B59" s="430"/>
      <c r="C59" s="430"/>
      <c r="D59" s="430"/>
      <c r="E59" s="52" t="s">
        <v>13</v>
      </c>
      <c r="F59" s="53"/>
      <c r="G59" s="430">
        <f>T('16'!D15)</f>
      </c>
      <c r="H59" s="430"/>
      <c r="I59" s="48"/>
      <c r="J59" s="430" t="str">
        <f>T('16'!D16)</f>
        <v>Jaakko Toivanen</v>
      </c>
      <c r="K59" s="430"/>
      <c r="L59" s="430"/>
      <c r="M59" s="430"/>
      <c r="N59" s="52" t="s">
        <v>13</v>
      </c>
      <c r="O59" s="53"/>
      <c r="P59" s="430" t="str">
        <f>T('16'!D17)</f>
        <v>Jani Anttila</v>
      </c>
      <c r="Q59" s="430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430" t="str">
        <f>T('16'!E14)</f>
        <v>KePTS</v>
      </c>
      <c r="B62" s="430"/>
      <c r="C62" s="430"/>
      <c r="D62" s="430"/>
      <c r="E62" s="48"/>
      <c r="F62" s="48"/>
      <c r="G62" s="430">
        <f>T('16'!E15)</f>
      </c>
      <c r="H62" s="430"/>
      <c r="I62" s="48"/>
      <c r="J62" s="430" t="str">
        <f>T('16'!E16)</f>
        <v>KuPTS</v>
      </c>
      <c r="K62" s="430"/>
      <c r="L62" s="430"/>
      <c r="M62" s="430"/>
      <c r="N62" s="48"/>
      <c r="O62" s="48"/>
      <c r="P62" s="430" t="str">
        <f>T('16'!E17)</f>
        <v>OPT-86</v>
      </c>
      <c r="Q62" s="430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430"/>
      <c r="H66" s="430"/>
      <c r="I66" s="48"/>
      <c r="J66" s="48" t="s">
        <v>16</v>
      </c>
      <c r="K66" s="54"/>
      <c r="L66" s="53" t="s">
        <v>15</v>
      </c>
      <c r="M66" s="54"/>
      <c r="N66" s="48"/>
      <c r="O66" s="48"/>
      <c r="P66" s="430"/>
      <c r="Q66" s="430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430"/>
      <c r="H69" s="430"/>
      <c r="I69" s="48"/>
      <c r="J69" s="48" t="s">
        <v>20</v>
      </c>
      <c r="K69" s="54"/>
      <c r="L69" s="53" t="s">
        <v>15</v>
      </c>
      <c r="M69" s="54"/>
      <c r="N69" s="48"/>
      <c r="O69" s="48"/>
      <c r="P69" s="430"/>
      <c r="Q69" s="430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430"/>
      <c r="H72" s="430"/>
      <c r="I72" s="48"/>
      <c r="J72" s="48" t="s">
        <v>24</v>
      </c>
      <c r="K72" s="54"/>
      <c r="L72" s="53" t="s">
        <v>15</v>
      </c>
      <c r="M72" s="54"/>
      <c r="N72" s="48"/>
      <c r="O72" s="48"/>
      <c r="P72" s="430"/>
      <c r="Q72" s="430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433"/>
      <c r="D78" s="435"/>
      <c r="E78" s="435"/>
      <c r="F78" s="48"/>
      <c r="G78" s="48"/>
      <c r="H78" s="48"/>
      <c r="I78" s="48"/>
      <c r="J78" s="48" t="s">
        <v>9</v>
      </c>
      <c r="K78" s="48"/>
      <c r="L78" s="433"/>
      <c r="M78" s="435"/>
      <c r="N78" s="435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430" t="str">
        <f>T(Nimet!C1)</f>
        <v>Acon GP</v>
      </c>
      <c r="D80" s="430"/>
      <c r="E80" s="430"/>
      <c r="F80" s="430"/>
      <c r="G80" s="430"/>
      <c r="H80" s="48"/>
      <c r="I80" s="48"/>
      <c r="J80" s="48" t="s">
        <v>10</v>
      </c>
      <c r="K80" s="48"/>
      <c r="L80" s="430" t="str">
        <f>T(Nimet!C1)</f>
        <v>Acon GP</v>
      </c>
      <c r="M80" s="430"/>
      <c r="N80" s="430"/>
      <c r="O80" s="430"/>
      <c r="P80" s="430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430" t="str">
        <f>T('16'!E2:F2)</f>
        <v>MK-D</v>
      </c>
      <c r="D82" s="430"/>
      <c r="E82" s="49" t="s">
        <v>12</v>
      </c>
      <c r="F82" s="48"/>
      <c r="G82" s="50"/>
      <c r="H82" s="48"/>
      <c r="I82" s="48"/>
      <c r="J82" s="48" t="s">
        <v>11</v>
      </c>
      <c r="K82" s="48"/>
      <c r="L82" s="430" t="str">
        <f>T('16'!E2:F2)</f>
        <v>MK-D</v>
      </c>
      <c r="M82" s="430"/>
      <c r="N82" s="49" t="s">
        <v>12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430" t="str">
        <f>T('16'!D18)</f>
        <v>Jussi Hietanen</v>
      </c>
      <c r="B84" s="430"/>
      <c r="C84" s="430"/>
      <c r="D84" s="430"/>
      <c r="E84" s="52" t="s">
        <v>13</v>
      </c>
      <c r="F84" s="53"/>
      <c r="G84" s="430" t="str">
        <f>T('16'!D19)</f>
        <v>Virpi Määttä</v>
      </c>
      <c r="H84" s="430"/>
      <c r="I84" s="48"/>
      <c r="J84" s="430">
        <f>T('16'!D20)</f>
      </c>
      <c r="K84" s="430"/>
      <c r="L84" s="430"/>
      <c r="M84" s="430"/>
      <c r="N84" s="52" t="s">
        <v>13</v>
      </c>
      <c r="O84" s="53"/>
      <c r="P84" s="430" t="str">
        <f>T('16'!D21)</f>
        <v>Markus Perkkiö</v>
      </c>
      <c r="Q84" s="430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430" t="str">
        <f>T('16'!E18)</f>
        <v>SeSi</v>
      </c>
      <c r="B87" s="430"/>
      <c r="C87" s="430"/>
      <c r="D87" s="430"/>
      <c r="E87" s="48"/>
      <c r="F87" s="48"/>
      <c r="G87" s="430" t="str">
        <f>T('16'!E19)</f>
        <v>YNM</v>
      </c>
      <c r="H87" s="430"/>
      <c r="I87" s="48"/>
      <c r="J87" s="430">
        <f>T('16'!E20)</f>
      </c>
      <c r="K87" s="430"/>
      <c r="L87" s="430"/>
      <c r="M87" s="430"/>
      <c r="N87" s="48"/>
      <c r="O87" s="48"/>
      <c r="P87" s="430" t="str">
        <f>T('16'!E21)</f>
        <v>OPT-86</v>
      </c>
      <c r="Q87" s="430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430"/>
      <c r="H91" s="430"/>
      <c r="I91" s="48"/>
      <c r="J91" s="48" t="s">
        <v>16</v>
      </c>
      <c r="K91" s="54"/>
      <c r="L91" s="53" t="s">
        <v>15</v>
      </c>
      <c r="M91" s="54"/>
      <c r="N91" s="48"/>
      <c r="O91" s="48"/>
      <c r="P91" s="430"/>
      <c r="Q91" s="430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430"/>
      <c r="H94" s="430"/>
      <c r="I94" s="48"/>
      <c r="J94" s="48" t="s">
        <v>20</v>
      </c>
      <c r="K94" s="54"/>
      <c r="L94" s="53" t="s">
        <v>15</v>
      </c>
      <c r="M94" s="54"/>
      <c r="N94" s="48"/>
      <c r="O94" s="48"/>
      <c r="P94" s="430"/>
      <c r="Q94" s="430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430"/>
      <c r="H97" s="430"/>
      <c r="I97" s="48"/>
      <c r="J97" s="48" t="s">
        <v>24</v>
      </c>
      <c r="K97" s="54"/>
      <c r="L97" s="53" t="s">
        <v>15</v>
      </c>
      <c r="M97" s="54"/>
      <c r="N97" s="48"/>
      <c r="O97" s="48"/>
      <c r="P97" s="430"/>
      <c r="Q97" s="430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0">
    <mergeCell ref="C7:D7"/>
    <mergeCell ref="L7:M7"/>
    <mergeCell ref="A9:D9"/>
    <mergeCell ref="G9:H9"/>
    <mergeCell ref="J9:M9"/>
    <mergeCell ref="C3:E3"/>
    <mergeCell ref="L3:N3"/>
    <mergeCell ref="C5:G5"/>
    <mergeCell ref="L5:P5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C30:G30"/>
    <mergeCell ref="L30:P30"/>
    <mergeCell ref="C32:D32"/>
    <mergeCell ref="L32:M32"/>
    <mergeCell ref="G22:H22"/>
    <mergeCell ref="P22:Q22"/>
    <mergeCell ref="C28:E28"/>
    <mergeCell ref="L28:N28"/>
    <mergeCell ref="A37:D37"/>
    <mergeCell ref="G37:H37"/>
    <mergeCell ref="J37:M37"/>
    <mergeCell ref="P37:Q37"/>
    <mergeCell ref="A34:D34"/>
    <mergeCell ref="G34:H34"/>
    <mergeCell ref="J34:M34"/>
    <mergeCell ref="P34:Q34"/>
    <mergeCell ref="G47:H47"/>
    <mergeCell ref="P47:Q47"/>
    <mergeCell ref="G41:H41"/>
    <mergeCell ref="P41:Q41"/>
    <mergeCell ref="G44:H44"/>
    <mergeCell ref="P44:Q44"/>
    <mergeCell ref="C57:D57"/>
    <mergeCell ref="L57:M57"/>
    <mergeCell ref="A59:D59"/>
    <mergeCell ref="G59:H59"/>
    <mergeCell ref="J59:M59"/>
    <mergeCell ref="C53:E53"/>
    <mergeCell ref="L53:N53"/>
    <mergeCell ref="C55:G55"/>
    <mergeCell ref="L55:P55"/>
    <mergeCell ref="G66:H66"/>
    <mergeCell ref="P66:Q66"/>
    <mergeCell ref="G69:H69"/>
    <mergeCell ref="P69:Q69"/>
    <mergeCell ref="P59:Q59"/>
    <mergeCell ref="A62:D62"/>
    <mergeCell ref="G62:H62"/>
    <mergeCell ref="J62:M62"/>
    <mergeCell ref="P62:Q62"/>
    <mergeCell ref="C80:G80"/>
    <mergeCell ref="L80:P80"/>
    <mergeCell ref="C82:D82"/>
    <mergeCell ref="L82:M82"/>
    <mergeCell ref="G72:H72"/>
    <mergeCell ref="P72:Q72"/>
    <mergeCell ref="C78:E78"/>
    <mergeCell ref="L78:N78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1" manualBreakCount="1">
    <brk id="50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Z240"/>
  <sheetViews>
    <sheetView showGridLines="0" view="pageBreakPreview" zoomScale="60" zoomScaleNormal="75" zoomScalePageLayoutView="0" workbookViewId="0" topLeftCell="A1">
      <selection activeCell="F4" sqref="F4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28.28125" style="3" customWidth="1"/>
    <col min="4" max="4" width="12.8515625" style="3" customWidth="1"/>
    <col min="5" max="8" width="18.57421875" style="19" customWidth="1"/>
    <col min="9" max="9" width="9.14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9" width="7.7109375" style="3" customWidth="1"/>
    <col min="20" max="20" width="4.8515625" style="3" customWidth="1"/>
    <col min="21" max="21" width="4.00390625" style="3" customWidth="1"/>
    <col min="22" max="22" width="6.00390625" style="3" customWidth="1"/>
    <col min="23" max="23" width="8.421875" style="3" customWidth="1"/>
    <col min="24" max="24" width="3.28125" style="3" customWidth="1"/>
    <col min="25" max="25" width="10.140625" style="3" customWidth="1"/>
    <col min="26" max="26" width="12.57421875" style="3" customWidth="1"/>
    <col min="27" max="27" width="7.00390625" style="3" customWidth="1"/>
    <col min="28" max="16384" width="9.140625" style="3" customWidth="1"/>
  </cols>
  <sheetData>
    <row r="1" spans="2:8" ht="19.5" customHeight="1">
      <c r="B1" s="4"/>
      <c r="C1" s="5" t="s">
        <v>0</v>
      </c>
      <c r="D1" s="385" t="str">
        <f>IF(Nimet!C1="","",Nimet!C1)</f>
        <v>Acon GP</v>
      </c>
      <c r="E1" s="428"/>
      <c r="F1" s="4"/>
      <c r="G1" s="4"/>
      <c r="H1" s="4"/>
    </row>
    <row r="2" spans="2:9" ht="19.5" customHeight="1">
      <c r="B2" s="6"/>
      <c r="C2" s="2" t="s">
        <v>1</v>
      </c>
      <c r="D2" s="385" t="s">
        <v>125</v>
      </c>
      <c r="E2" s="428"/>
      <c r="F2" s="7"/>
      <c r="G2" s="7"/>
      <c r="H2" s="7"/>
      <c r="I2" s="9"/>
    </row>
    <row r="3" spans="2:9" ht="19.5" customHeight="1">
      <c r="B3" s="6"/>
      <c r="C3" s="2" t="s">
        <v>2</v>
      </c>
      <c r="D3" s="417">
        <f>IF(Nimet!C3="","",Nimet!C3)</f>
      </c>
      <c r="E3" s="429"/>
      <c r="F3" s="10"/>
      <c r="G3" s="10"/>
      <c r="H3" s="10"/>
      <c r="I3" s="9"/>
    </row>
    <row r="4" spans="2:9" ht="24.75" customHeight="1" thickBot="1">
      <c r="B4" s="11"/>
      <c r="C4" s="12"/>
      <c r="D4" s="12"/>
      <c r="E4" s="13"/>
      <c r="F4" s="13"/>
      <c r="G4" s="13"/>
      <c r="H4" s="13"/>
      <c r="I4" s="14"/>
    </row>
    <row r="5" spans="1:10" ht="24.75" customHeight="1">
      <c r="A5" s="56">
        <v>37</v>
      </c>
      <c r="B5" s="15">
        <v>1</v>
      </c>
      <c r="C5" s="16" t="str">
        <f>IF(A5="","",INDEX(Nimet!$B$6:$B$244,A5))</f>
        <v>Patrik Rissanen</v>
      </c>
      <c r="D5" s="34" t="str">
        <f>IF(A5="","",INDEX(Nimet!$C$6:$C$244,A5))</f>
        <v>KuPTS</v>
      </c>
      <c r="E5" s="10"/>
      <c r="F5" s="10"/>
      <c r="G5" s="10"/>
      <c r="H5" s="10"/>
      <c r="I5" s="18"/>
      <c r="J5" s="19"/>
    </row>
    <row r="6" spans="1:10" ht="24.75" customHeight="1" thickBot="1">
      <c r="A6" s="56"/>
      <c r="B6" s="20">
        <v>2</v>
      </c>
      <c r="C6" s="21">
        <f>IF(A6="","",INDEX(Nimet!$B$6:$B$244,A6))</f>
      </c>
      <c r="D6" s="22">
        <f>IF(A6="","",INDEX(Nimet!$C$6:$C$244,A6))</f>
      </c>
      <c r="E6" s="35"/>
      <c r="F6" s="36"/>
      <c r="G6" s="10"/>
      <c r="H6" s="10"/>
      <c r="I6" s="18"/>
      <c r="J6" s="19"/>
    </row>
    <row r="7" spans="1:10" ht="24.75" customHeight="1">
      <c r="A7" s="56">
        <v>45</v>
      </c>
      <c r="B7" s="25">
        <v>3</v>
      </c>
      <c r="C7" s="26" t="str">
        <f>IF(A7="","",INDEX(Nimet!$B$6:$B$244,A7))</f>
        <v> </v>
      </c>
      <c r="D7" s="37">
        <f>IF(A7="","",INDEX(Nimet!$C$6:$C$244,A7))</f>
      </c>
      <c r="E7" s="38"/>
      <c r="F7" s="39"/>
      <c r="G7" s="32"/>
      <c r="H7" s="10"/>
      <c r="I7" s="18"/>
      <c r="J7" s="19"/>
    </row>
    <row r="8" spans="1:10" ht="24.75" customHeight="1" thickBot="1">
      <c r="A8" s="56">
        <v>4</v>
      </c>
      <c r="B8" s="30">
        <v>4</v>
      </c>
      <c r="C8" s="31" t="str">
        <f>IF(A8="","",INDEX(Nimet!$B$6:$B$244,A8))</f>
        <v>Olli Marttila-Tornio</v>
      </c>
      <c r="D8" s="40" t="str">
        <f>IF(A8="","",INDEX(Nimet!$C$6:$C$244,A8))</f>
        <v>YNM</v>
      </c>
      <c r="E8" s="10"/>
      <c r="F8" s="39"/>
      <c r="G8" s="36"/>
      <c r="H8" s="10"/>
      <c r="I8" s="18"/>
      <c r="J8" s="19"/>
    </row>
    <row r="9" spans="1:10" ht="24.75" customHeight="1">
      <c r="A9" s="56">
        <v>16</v>
      </c>
      <c r="B9" s="15">
        <v>5</v>
      </c>
      <c r="C9" s="16" t="str">
        <f>IF(A9="","",INDEX(Nimet!$B$6:$B$244,A9))</f>
        <v>Samppa Kauppila</v>
      </c>
      <c r="D9" s="34" t="str">
        <f>IF(A9="","",INDEX(Nimet!$C$6:$C$244,A9))</f>
        <v>OPT-86</v>
      </c>
      <c r="E9" s="10"/>
      <c r="F9" s="39"/>
      <c r="G9" s="39"/>
      <c r="H9" s="10"/>
      <c r="I9" s="18"/>
      <c r="J9" s="19"/>
    </row>
    <row r="10" spans="1:10" ht="24.75" customHeight="1" thickBot="1">
      <c r="A10" s="56">
        <v>33</v>
      </c>
      <c r="B10" s="20">
        <v>6</v>
      </c>
      <c r="C10" s="21" t="str">
        <f>IF(A10="","",INDEX(Nimet!$B$6:$B$244,A10))</f>
        <v>Akeem Adewole</v>
      </c>
      <c r="D10" s="22" t="str">
        <f>IF(A10="","",INDEX(Nimet!$C$6:$C$244,A10))</f>
        <v>KuPTS</v>
      </c>
      <c r="E10" s="35"/>
      <c r="F10" s="41"/>
      <c r="G10" s="39"/>
      <c r="H10" s="10"/>
      <c r="I10" s="18"/>
      <c r="J10" s="19"/>
    </row>
    <row r="11" spans="1:10" ht="24.75" customHeight="1">
      <c r="A11" s="56"/>
      <c r="B11" s="25">
        <v>7</v>
      </c>
      <c r="C11" s="26">
        <f>IF(A11="","",INDEX(Nimet!$B$6:$B$244,A11))</f>
      </c>
      <c r="D11" s="37">
        <f>IF(A11="","",INDEX(Nimet!$C$6:$C$244,A11))</f>
      </c>
      <c r="E11" s="38"/>
      <c r="F11" s="10"/>
      <c r="G11" s="39"/>
      <c r="H11" s="10"/>
      <c r="I11" s="18"/>
      <c r="J11" s="19"/>
    </row>
    <row r="12" spans="1:10" ht="24.75" customHeight="1" thickBot="1">
      <c r="A12" s="56">
        <v>47</v>
      </c>
      <c r="B12" s="30">
        <v>8</v>
      </c>
      <c r="C12" s="31" t="str">
        <f>IF(A12="","",INDEX(Nimet!$B$6:$B$244,A12))</f>
        <v>Jukka Kalliokoski</v>
      </c>
      <c r="D12" s="40" t="str">
        <f>IF(A12="","",INDEX(Nimet!$C$6:$C$244,A12))</f>
        <v>SeSi</v>
      </c>
      <c r="E12" s="10"/>
      <c r="F12" s="10"/>
      <c r="G12" s="39"/>
      <c r="H12" s="36"/>
      <c r="I12" s="18"/>
      <c r="J12" s="19"/>
    </row>
    <row r="13" spans="1:10" ht="24.75" customHeight="1" thickBot="1">
      <c r="A13" s="57"/>
      <c r="B13" s="58"/>
      <c r="C13" s="59"/>
      <c r="D13" s="59"/>
      <c r="E13" s="10"/>
      <c r="F13" s="10"/>
      <c r="G13" s="39"/>
      <c r="H13" s="68"/>
      <c r="I13" s="18"/>
      <c r="J13" s="19"/>
    </row>
    <row r="14" spans="1:10" ht="24.75" customHeight="1">
      <c r="A14" s="56">
        <v>34</v>
      </c>
      <c r="B14" s="15">
        <v>9</v>
      </c>
      <c r="C14" s="16" t="str">
        <f>IF(A14="","",INDEX(Nimet!$B$6:$B$244,A14))</f>
        <v>Esa Miettinen</v>
      </c>
      <c r="D14" s="34" t="str">
        <f>IF(A14="","",INDEX(Nimet!$C$6:$C$244,A14))</f>
        <v>KuPTS</v>
      </c>
      <c r="E14" s="10"/>
      <c r="F14" s="10"/>
      <c r="G14" s="39"/>
      <c r="H14" s="39"/>
      <c r="I14" s="18"/>
      <c r="J14" s="19"/>
    </row>
    <row r="15" spans="1:10" ht="24.75" customHeight="1" thickBot="1">
      <c r="A15" s="56">
        <v>22</v>
      </c>
      <c r="B15" s="20">
        <v>10</v>
      </c>
      <c r="C15" s="21" t="str">
        <f>IF(A15="","",INDEX(Nimet!$B$6:$B$244,A15))</f>
        <v>Jani Anttila</v>
      </c>
      <c r="D15" s="22" t="str">
        <f>IF(A15="","",INDEX(Nimet!$C$6:$C$244,A15))</f>
        <v>OPT-86</v>
      </c>
      <c r="E15" s="35"/>
      <c r="F15" s="36"/>
      <c r="G15" s="39"/>
      <c r="H15" s="39"/>
      <c r="I15" s="18"/>
      <c r="J15" s="19"/>
    </row>
    <row r="16" spans="1:10" ht="24.75" customHeight="1">
      <c r="A16" s="56">
        <v>24</v>
      </c>
      <c r="B16" s="25">
        <v>11</v>
      </c>
      <c r="C16" s="26" t="str">
        <f>IF(A16="","",INDEX(Nimet!$B$6:$B$244,A16))</f>
        <v>Lasse Vimpari</v>
      </c>
      <c r="D16" s="37" t="str">
        <f>IF(A16="","",INDEX(Nimet!$C$6:$C$244,A16))</f>
        <v>YNM</v>
      </c>
      <c r="E16" s="38"/>
      <c r="F16" s="39"/>
      <c r="G16" s="39"/>
      <c r="H16" s="39"/>
      <c r="I16" s="18"/>
      <c r="J16" s="19"/>
    </row>
    <row r="17" spans="1:10" ht="24.75" customHeight="1" thickBot="1">
      <c r="A17" s="56">
        <v>30</v>
      </c>
      <c r="B17" s="30">
        <v>12</v>
      </c>
      <c r="C17" s="31" t="str">
        <f>IF(A17="","",INDEX(Nimet!$B$6:$B$244,A17))</f>
        <v>Pertti Hella</v>
      </c>
      <c r="D17" s="40" t="str">
        <f>IF(A17="","",INDEX(Nimet!$C$6:$C$244,A17))</f>
        <v>KuPTS</v>
      </c>
      <c r="E17" s="62"/>
      <c r="F17" s="39"/>
      <c r="G17" s="41"/>
      <c r="H17" s="39"/>
      <c r="I17" s="18"/>
      <c r="J17" s="19"/>
    </row>
    <row r="18" spans="1:10" ht="24.75" customHeight="1">
      <c r="A18" s="56">
        <v>3</v>
      </c>
      <c r="B18" s="15">
        <v>13</v>
      </c>
      <c r="C18" s="16" t="str">
        <f>IF(A18="","",INDEX(Nimet!$B$6:$B$244,A18))</f>
        <v>Virpi Määttä</v>
      </c>
      <c r="D18" s="34" t="str">
        <f>IF(A18="","",INDEX(Nimet!$C$6:$C$244,A18))</f>
        <v>YNM</v>
      </c>
      <c r="E18" s="10"/>
      <c r="F18" s="39"/>
      <c r="G18" s="32"/>
      <c r="H18" s="39"/>
      <c r="I18" s="18"/>
      <c r="J18" s="19"/>
    </row>
    <row r="19" spans="1:10" ht="24.75" customHeight="1" thickBot="1">
      <c r="A19" s="56">
        <v>35</v>
      </c>
      <c r="B19" s="20">
        <v>14</v>
      </c>
      <c r="C19" s="21" t="str">
        <f>IF(A19="","",INDEX(Nimet!$B$6:$B$244,A19))</f>
        <v>Tuukka Peltonen</v>
      </c>
      <c r="D19" s="22" t="str">
        <f>IF(A19="","",INDEX(Nimet!$C$6:$C$244,A19))</f>
        <v>KuPTS</v>
      </c>
      <c r="E19" s="35"/>
      <c r="F19" s="41"/>
      <c r="G19" s="32"/>
      <c r="H19" s="39"/>
      <c r="I19" s="18"/>
      <c r="J19" s="19"/>
    </row>
    <row r="20" spans="1:10" ht="24.75" customHeight="1">
      <c r="A20" s="56"/>
      <c r="B20" s="25">
        <v>15</v>
      </c>
      <c r="C20" s="26">
        <f>IF(A20="","",INDEX(Nimet!$B$6:$B$244,A20))</f>
      </c>
      <c r="D20" s="37">
        <f>IF(A20="","",INDEX(Nimet!$C$6:$C$244,A20))</f>
      </c>
      <c r="E20" s="38"/>
      <c r="F20" s="10"/>
      <c r="G20" s="32"/>
      <c r="H20" s="39"/>
      <c r="I20" s="18"/>
      <c r="J20" s="19"/>
    </row>
    <row r="21" spans="1:10" ht="24.75" customHeight="1" thickBot="1">
      <c r="A21" s="56">
        <v>12</v>
      </c>
      <c r="B21" s="30">
        <v>16</v>
      </c>
      <c r="C21" s="31" t="str">
        <f>IF(A21="","",INDEX(Nimet!$B$6:$B$244,A21))</f>
        <v>Janne Annunen</v>
      </c>
      <c r="D21" s="40" t="str">
        <f>IF(A21="","",INDEX(Nimet!$C$6:$C$244,A21))</f>
        <v>OPT-86</v>
      </c>
      <c r="E21" s="10"/>
      <c r="F21" s="10"/>
      <c r="G21" s="32"/>
      <c r="H21" s="36"/>
      <c r="I21" s="63"/>
      <c r="J21" s="19"/>
    </row>
    <row r="22" spans="1:10" ht="24.75" customHeight="1" thickBot="1">
      <c r="A22" s="57"/>
      <c r="B22" s="64"/>
      <c r="C22" s="64"/>
      <c r="D22" s="64"/>
      <c r="E22" s="43"/>
      <c r="F22" s="10"/>
      <c r="G22" s="32"/>
      <c r="H22" s="39"/>
      <c r="I22" s="18"/>
      <c r="J22" s="19"/>
    </row>
    <row r="23" spans="1:10" ht="24.75" customHeight="1">
      <c r="A23" s="56">
        <v>5</v>
      </c>
      <c r="B23" s="15">
        <v>17</v>
      </c>
      <c r="C23" s="16" t="str">
        <f>IF(A23="","",INDEX(Nimet!$B$6:$B$244,A23))</f>
        <v>Ida Ranta</v>
      </c>
      <c r="D23" s="34" t="str">
        <f>IF(A23="","",INDEX(Nimet!$C$6:$C$244,A23))</f>
        <v>YNM</v>
      </c>
      <c r="E23" s="10"/>
      <c r="F23" s="10"/>
      <c r="G23" s="10"/>
      <c r="H23" s="39"/>
      <c r="I23" s="18"/>
      <c r="J23" s="19"/>
    </row>
    <row r="24" spans="1:10" ht="24.75" customHeight="1" thickBot="1">
      <c r="A24" s="56"/>
      <c r="B24" s="20">
        <v>18</v>
      </c>
      <c r="C24" s="21">
        <f>IF(A24="","",INDEX(Nimet!$B$6:$B$244,A24))</f>
      </c>
      <c r="D24" s="22">
        <f>IF(A24="","",INDEX(Nimet!$C$6:$C$244,A24))</f>
      </c>
      <c r="E24" s="35"/>
      <c r="F24" s="36"/>
      <c r="G24" s="10"/>
      <c r="H24" s="39"/>
      <c r="I24" s="18"/>
      <c r="J24" s="19"/>
    </row>
    <row r="25" spans="1:10" ht="24.75" customHeight="1">
      <c r="A25" s="56">
        <v>20</v>
      </c>
      <c r="B25" s="25">
        <v>19</v>
      </c>
      <c r="C25" s="26" t="str">
        <f>IF(A25="","",INDEX(Nimet!$B$6:$B$244,A25))</f>
        <v>Teemu Oinas</v>
      </c>
      <c r="D25" s="37" t="str">
        <f>IF(A25="","",INDEX(Nimet!$C$6:$C$244,A25))</f>
        <v>OPT-86</v>
      </c>
      <c r="E25" s="38"/>
      <c r="F25" s="39"/>
      <c r="G25" s="32"/>
      <c r="H25" s="39"/>
      <c r="I25" s="18"/>
      <c r="J25" s="19"/>
    </row>
    <row r="26" spans="1:10" ht="24.75" customHeight="1" thickBot="1">
      <c r="A26" s="56">
        <v>28</v>
      </c>
      <c r="B26" s="30">
        <v>20</v>
      </c>
      <c r="C26" s="31" t="str">
        <f>IF(A26="","",INDEX(Nimet!$B$6:$B$244,A26))</f>
        <v>Ari Suikkanen</v>
      </c>
      <c r="D26" s="40" t="str">
        <f>IF(A26="","",INDEX(Nimet!$C$6:$C$244,A26))</f>
        <v>KePTS</v>
      </c>
      <c r="E26" s="10"/>
      <c r="F26" s="39"/>
      <c r="G26" s="36"/>
      <c r="H26" s="39"/>
      <c r="I26" s="18"/>
      <c r="J26" s="19"/>
    </row>
    <row r="27" spans="1:10" ht="24.75" customHeight="1">
      <c r="A27" s="56">
        <v>2</v>
      </c>
      <c r="B27" s="15">
        <v>21</v>
      </c>
      <c r="C27" s="16" t="str">
        <f>IF(A27="","",INDEX(Nimet!$B$6:$B$244,A27))</f>
        <v>Marko Hiltunen</v>
      </c>
      <c r="D27" s="34" t="str">
        <f>IF(A27="","",INDEX(Nimet!$C$6:$C$244,A27))</f>
        <v>OPT-86</v>
      </c>
      <c r="E27" s="10"/>
      <c r="F27" s="39"/>
      <c r="G27" s="39"/>
      <c r="H27" s="39"/>
      <c r="I27" s="18"/>
      <c r="J27" s="19"/>
    </row>
    <row r="28" spans="1:10" ht="24.75" customHeight="1" thickBot="1">
      <c r="A28" s="56">
        <v>46</v>
      </c>
      <c r="B28" s="20">
        <v>22</v>
      </c>
      <c r="C28" s="21" t="str">
        <f>IF(A28="","",INDEX(Nimet!$B$6:$B$244,A28))</f>
        <v>Jussi Hietanen</v>
      </c>
      <c r="D28" s="22" t="str">
        <f>IF(A28="","",INDEX(Nimet!$C$6:$C$244,A28))</f>
        <v>SeSi</v>
      </c>
      <c r="E28" s="35"/>
      <c r="F28" s="41"/>
      <c r="G28" s="39"/>
      <c r="H28" s="39"/>
      <c r="I28" s="18"/>
      <c r="J28" s="19"/>
    </row>
    <row r="29" spans="1:10" ht="24.75" customHeight="1">
      <c r="A29" s="56">
        <v>53</v>
      </c>
      <c r="B29" s="25">
        <v>23</v>
      </c>
      <c r="C29" s="26" t="str">
        <f>IF(A29="","",INDEX(Nimet!$B$6:$B$244,A29))</f>
        <v>Janne Röpelinen</v>
      </c>
      <c r="D29" s="37" t="str">
        <f>IF(A29="","",INDEX(Nimet!$C$6:$C$244,A29))</f>
        <v>OPT-86</v>
      </c>
      <c r="E29" s="38"/>
      <c r="F29" s="10"/>
      <c r="G29" s="39"/>
      <c r="H29" s="39"/>
      <c r="I29" s="18"/>
      <c r="J29" s="19"/>
    </row>
    <row r="30" spans="1:10" ht="24.75" customHeight="1" thickBot="1">
      <c r="A30" s="56">
        <v>17</v>
      </c>
      <c r="B30" s="30">
        <v>24</v>
      </c>
      <c r="C30" s="31" t="str">
        <f>IF(A30="","",INDEX(Nimet!$B$6:$B$244,A30))</f>
        <v>Juha Ranta</v>
      </c>
      <c r="D30" s="40" t="str">
        <f>IF(A30="","",INDEX(Nimet!$C$6:$C$244,A30))</f>
        <v>OPT-86</v>
      </c>
      <c r="E30" s="10"/>
      <c r="F30" s="10"/>
      <c r="G30" s="39"/>
      <c r="H30" s="41"/>
      <c r="I30" s="18"/>
      <c r="J30" s="19"/>
    </row>
    <row r="31" spans="1:10" ht="24.75" customHeight="1" thickBot="1">
      <c r="A31" s="57"/>
      <c r="B31" s="11"/>
      <c r="C31" s="59"/>
      <c r="D31" s="59"/>
      <c r="E31" s="10"/>
      <c r="F31" s="10"/>
      <c r="G31" s="39"/>
      <c r="H31" s="32"/>
      <c r="I31" s="18"/>
      <c r="J31" s="19"/>
    </row>
    <row r="32" spans="1:10" ht="24.75" customHeight="1">
      <c r="A32" s="56">
        <v>52</v>
      </c>
      <c r="B32" s="15">
        <v>25</v>
      </c>
      <c r="C32" s="16" t="str">
        <f>IF(A32="","",INDEX(Nimet!$B$6:$B$244,A32))</f>
        <v>Kullervo Haapalainen</v>
      </c>
      <c r="D32" s="34" t="str">
        <f>IF(A32="","",INDEX(Nimet!$C$6:$C$244,A32))</f>
        <v>OPT-86</v>
      </c>
      <c r="E32" s="10"/>
      <c r="F32" s="10"/>
      <c r="G32" s="39"/>
      <c r="H32" s="32"/>
      <c r="I32" s="18"/>
      <c r="J32" s="19"/>
    </row>
    <row r="33" spans="1:10" ht="24.75" customHeight="1" thickBot="1">
      <c r="A33" s="56"/>
      <c r="B33" s="20">
        <v>26</v>
      </c>
      <c r="C33" s="21">
        <f>IF(A33="","",INDEX(Nimet!$B$6:$B$244,A33))</f>
      </c>
      <c r="D33" s="22">
        <f>IF(A33="","",INDEX(Nimet!$C$6:$C$244,A33))</f>
      </c>
      <c r="E33" s="35"/>
      <c r="F33" s="36"/>
      <c r="G33" s="39"/>
      <c r="H33" s="32"/>
      <c r="I33" s="18"/>
      <c r="J33" s="19"/>
    </row>
    <row r="34" spans="1:10" ht="24.75" customHeight="1">
      <c r="A34" s="56">
        <v>43</v>
      </c>
      <c r="B34" s="25">
        <v>27</v>
      </c>
      <c r="C34" s="26" t="str">
        <f>IF(A34="","",INDEX(Nimet!$B$6:$B$244,A34))</f>
        <v>Tauno Kara</v>
      </c>
      <c r="D34" s="37" t="str">
        <f>IF(A34="","",INDEX(Nimet!$C$6:$C$244,A34))</f>
        <v>JysRy</v>
      </c>
      <c r="E34" s="38"/>
      <c r="F34" s="39"/>
      <c r="G34" s="39"/>
      <c r="H34" s="32"/>
      <c r="I34" s="18"/>
      <c r="J34" s="19"/>
    </row>
    <row r="35" spans="1:10" ht="24.75" customHeight="1" thickBot="1">
      <c r="A35" s="56">
        <v>18</v>
      </c>
      <c r="B35" s="30">
        <v>28</v>
      </c>
      <c r="C35" s="31" t="str">
        <f>IF(A35="","",INDEX(Nimet!$B$6:$B$244,A35))</f>
        <v>Markus Perkkiö</v>
      </c>
      <c r="D35" s="40" t="str">
        <f>IF(A35="","",INDEX(Nimet!$C$6:$C$244,A35))</f>
        <v>OPT-86</v>
      </c>
      <c r="E35" s="10"/>
      <c r="F35" s="39"/>
      <c r="G35" s="41"/>
      <c r="H35" s="32"/>
      <c r="I35" s="18"/>
      <c r="J35" s="19"/>
    </row>
    <row r="36" spans="1:10" ht="24.75" customHeight="1">
      <c r="A36" s="56">
        <v>29</v>
      </c>
      <c r="B36" s="15">
        <v>29</v>
      </c>
      <c r="C36" s="16" t="str">
        <f>IF(A36="","",INDEX(Nimet!$B$6:$B$244,A36))</f>
        <v>Asko Virtasalo</v>
      </c>
      <c r="D36" s="34" t="str">
        <f>IF(A36="","",INDEX(Nimet!$C$6:$C$244,A36))</f>
        <v>KePTS</v>
      </c>
      <c r="E36" s="10"/>
      <c r="F36" s="39"/>
      <c r="G36" s="32"/>
      <c r="H36" s="32"/>
      <c r="I36" s="18"/>
      <c r="J36" s="19"/>
    </row>
    <row r="37" spans="1:10" ht="24.75" customHeight="1" thickBot="1">
      <c r="A37" s="56">
        <v>44</v>
      </c>
      <c r="B37" s="20">
        <v>30</v>
      </c>
      <c r="C37" s="21" t="str">
        <f>IF(A37="","",INDEX(Nimet!$B$6:$B$244,A37))</f>
        <v>Sakari Kauranen</v>
      </c>
      <c r="D37" s="22" t="str">
        <f>IF(A37="","",INDEX(Nimet!$C$6:$C$244,A37))</f>
        <v>KoKu</v>
      </c>
      <c r="E37" s="35"/>
      <c r="F37" s="41"/>
      <c r="G37" s="32"/>
      <c r="H37" s="32"/>
      <c r="I37" s="18"/>
      <c r="J37" s="19"/>
    </row>
    <row r="38" spans="1:10" ht="24.75" customHeight="1">
      <c r="A38" s="56"/>
      <c r="B38" s="25">
        <v>31</v>
      </c>
      <c r="C38" s="26">
        <f>IF(A38="","",INDEX(Nimet!$B$6:$B$244,A38))</f>
      </c>
      <c r="D38" s="37">
        <f>IF(A38="","",INDEX(Nimet!$C$6:$C$244,A38))</f>
      </c>
      <c r="E38" s="69"/>
      <c r="F38" s="10"/>
      <c r="G38" s="32"/>
      <c r="H38" s="32"/>
      <c r="I38" s="18"/>
      <c r="J38" s="19"/>
    </row>
    <row r="39" spans="1:10" ht="24.75" customHeight="1" thickBot="1">
      <c r="A39" s="56">
        <v>9</v>
      </c>
      <c r="B39" s="30">
        <v>32</v>
      </c>
      <c r="C39" s="31" t="str">
        <f>IF(A39="","",INDEX(Nimet!$B$6:$B$244,A39))</f>
        <v>Jesper Norrbacka </v>
      </c>
      <c r="D39" s="40" t="str">
        <f>IF(A39="","",INDEX(Nimet!$C$6:$C$244,A39))</f>
        <v>Kalix BTK</v>
      </c>
      <c r="E39" s="47"/>
      <c r="F39" s="47"/>
      <c r="G39" s="45"/>
      <c r="H39" s="45"/>
      <c r="I39" s="18"/>
      <c r="J39" s="19"/>
    </row>
    <row r="40" spans="2:10" ht="24.75" customHeight="1">
      <c r="B40" s="6"/>
      <c r="C40" s="46"/>
      <c r="D40" s="46"/>
      <c r="E40" s="47"/>
      <c r="F40" s="47"/>
      <c r="G40" s="47"/>
      <c r="H40" s="47"/>
      <c r="I40" s="18"/>
      <c r="J40" s="19"/>
    </row>
    <row r="41" spans="10:26" ht="21" customHeight="1">
      <c r="J41" s="1" t="s">
        <v>8</v>
      </c>
      <c r="K41" s="48"/>
      <c r="L41" s="48"/>
      <c r="M41" s="48"/>
      <c r="N41" s="48"/>
      <c r="O41" s="48"/>
      <c r="P41" s="48"/>
      <c r="Q41" s="48"/>
      <c r="R41" s="48"/>
      <c r="S41" s="1" t="s">
        <v>8</v>
      </c>
      <c r="T41" s="48"/>
      <c r="U41" s="48"/>
      <c r="V41" s="48"/>
      <c r="W41" s="48"/>
      <c r="X41" s="48"/>
      <c r="Y41" s="48"/>
      <c r="Z41" s="48"/>
    </row>
    <row r="42" spans="10:26" ht="21" customHeight="1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0:26" ht="21" customHeight="1">
      <c r="J43" s="48" t="s">
        <v>9</v>
      </c>
      <c r="K43" s="48"/>
      <c r="L43" s="433">
        <f>+$D$3</f>
      </c>
      <c r="M43" s="435"/>
      <c r="N43" s="435"/>
      <c r="O43" s="48"/>
      <c r="P43" s="48"/>
      <c r="Q43" s="48"/>
      <c r="R43" s="48"/>
      <c r="S43" s="48" t="s">
        <v>9</v>
      </c>
      <c r="T43" s="48"/>
      <c r="U43" s="433">
        <f>+$D$3</f>
      </c>
      <c r="V43" s="435"/>
      <c r="W43" s="435"/>
      <c r="X43" s="48"/>
      <c r="Y43" s="48"/>
      <c r="Z43" s="48"/>
    </row>
    <row r="44" spans="10:26" ht="21" customHeight="1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0:26" ht="21" customHeight="1">
      <c r="J45" s="48" t="s">
        <v>10</v>
      </c>
      <c r="K45" s="48"/>
      <c r="L45" s="430" t="str">
        <f>+$D$1</f>
        <v>Acon GP</v>
      </c>
      <c r="M45" s="430"/>
      <c r="N45" s="430"/>
      <c r="O45" s="430"/>
      <c r="P45" s="430"/>
      <c r="Q45" s="48"/>
      <c r="R45" s="48"/>
      <c r="S45" s="48" t="s">
        <v>10</v>
      </c>
      <c r="T45" s="48"/>
      <c r="U45" s="430" t="str">
        <f>+$D$1</f>
        <v>Acon GP</v>
      </c>
      <c r="V45" s="430"/>
      <c r="W45" s="430"/>
      <c r="X45" s="430"/>
      <c r="Y45" s="430"/>
      <c r="Z45" s="48"/>
    </row>
    <row r="46" spans="10:26" ht="21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0:26" ht="21" customHeight="1">
      <c r="J47" s="48" t="s">
        <v>11</v>
      </c>
      <c r="K47" s="48"/>
      <c r="L47" s="430" t="str">
        <f>+$D$2</f>
        <v>TAS</v>
      </c>
      <c r="M47" s="430"/>
      <c r="N47" s="49" t="s">
        <v>12</v>
      </c>
      <c r="O47" s="48"/>
      <c r="P47" s="50"/>
      <c r="Q47" s="48"/>
      <c r="R47" s="48"/>
      <c r="S47" s="48" t="s">
        <v>11</v>
      </c>
      <c r="T47" s="48"/>
      <c r="U47" s="430" t="str">
        <f>+$D$2</f>
        <v>TAS</v>
      </c>
      <c r="V47" s="430"/>
      <c r="W47" s="49" t="s">
        <v>12</v>
      </c>
      <c r="X47" s="48"/>
      <c r="Y47" s="51"/>
      <c r="Z47" s="48"/>
    </row>
    <row r="48" spans="10:26" ht="21" customHeight="1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0:26" ht="21" customHeight="1">
      <c r="J49" s="430" t="str">
        <f>+C5</f>
        <v>Patrik Rissanen</v>
      </c>
      <c r="K49" s="430"/>
      <c r="L49" s="430"/>
      <c r="M49" s="430"/>
      <c r="N49" s="52" t="s">
        <v>13</v>
      </c>
      <c r="O49" s="53"/>
      <c r="P49" s="430">
        <f>+C6</f>
      </c>
      <c r="Q49" s="430"/>
      <c r="R49" s="48"/>
      <c r="S49" s="430" t="str">
        <f>+C7</f>
        <v> </v>
      </c>
      <c r="T49" s="430"/>
      <c r="U49" s="430"/>
      <c r="V49" s="430"/>
      <c r="W49" s="52" t="s">
        <v>13</v>
      </c>
      <c r="X49" s="53"/>
      <c r="Y49" s="430" t="str">
        <f>+C8</f>
        <v>Olli Marttila-Tornio</v>
      </c>
      <c r="Z49" s="430"/>
    </row>
    <row r="50" spans="10:26" ht="21" customHeight="1">
      <c r="J50" s="48" t="s">
        <v>4</v>
      </c>
      <c r="K50" s="48"/>
      <c r="L50" s="48"/>
      <c r="M50" s="48"/>
      <c r="N50" s="48"/>
      <c r="O50" s="48"/>
      <c r="P50" s="48" t="s">
        <v>4</v>
      </c>
      <c r="Q50" s="48"/>
      <c r="R50" s="48"/>
      <c r="S50" s="48" t="s">
        <v>4</v>
      </c>
      <c r="T50" s="48"/>
      <c r="U50" s="48"/>
      <c r="V50" s="48"/>
      <c r="W50" s="48"/>
      <c r="X50" s="48"/>
      <c r="Y50" s="48" t="s">
        <v>4</v>
      </c>
      <c r="Z50" s="48"/>
    </row>
    <row r="51" spans="10:26" ht="21" customHeight="1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0:26" ht="21" customHeight="1">
      <c r="J52" s="430" t="str">
        <f>+D5</f>
        <v>KuPTS</v>
      </c>
      <c r="K52" s="430"/>
      <c r="L52" s="430"/>
      <c r="M52" s="430"/>
      <c r="N52" s="48"/>
      <c r="O52" s="48"/>
      <c r="P52" s="430">
        <f>+D6</f>
      </c>
      <c r="Q52" s="430"/>
      <c r="R52" s="48"/>
      <c r="S52" s="430">
        <f>+D7</f>
      </c>
      <c r="T52" s="430"/>
      <c r="U52" s="430"/>
      <c r="V52" s="430"/>
      <c r="W52" s="48"/>
      <c r="X52" s="48"/>
      <c r="Y52" s="430" t="str">
        <f>+D8</f>
        <v>YNM</v>
      </c>
      <c r="Z52" s="430"/>
    </row>
    <row r="53" spans="10:26" ht="21" customHeight="1">
      <c r="J53" s="48" t="s">
        <v>5</v>
      </c>
      <c r="K53" s="48"/>
      <c r="L53" s="48"/>
      <c r="M53" s="48"/>
      <c r="N53" s="48"/>
      <c r="O53" s="48"/>
      <c r="P53" s="48" t="s">
        <v>5</v>
      </c>
      <c r="Q53" s="48"/>
      <c r="R53" s="48"/>
      <c r="S53" s="48" t="s">
        <v>5</v>
      </c>
      <c r="T53" s="48"/>
      <c r="U53" s="48"/>
      <c r="V53" s="48"/>
      <c r="W53" s="48"/>
      <c r="X53" s="48"/>
      <c r="Y53" s="48" t="s">
        <v>5</v>
      </c>
      <c r="Z53" s="48"/>
    </row>
    <row r="54" spans="10:26" ht="21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0:26" ht="21" customHeight="1">
      <c r="J55" s="48" t="s">
        <v>14</v>
      </c>
      <c r="K55" s="50"/>
      <c r="L55" s="53" t="s">
        <v>15</v>
      </c>
      <c r="M55" s="50"/>
      <c r="N55" s="48"/>
      <c r="O55" s="48"/>
      <c r="P55" s="48"/>
      <c r="Q55" s="48"/>
      <c r="R55" s="48"/>
      <c r="S55" s="48" t="s">
        <v>14</v>
      </c>
      <c r="T55" s="50"/>
      <c r="U55" s="53" t="s">
        <v>15</v>
      </c>
      <c r="V55" s="50"/>
      <c r="W55" s="48"/>
      <c r="X55" s="48"/>
      <c r="Y55" s="48"/>
      <c r="Z55" s="48"/>
    </row>
    <row r="56" spans="10:26" ht="21" customHeight="1">
      <c r="J56" s="48" t="s">
        <v>16</v>
      </c>
      <c r="K56" s="54"/>
      <c r="L56" s="53" t="s">
        <v>15</v>
      </c>
      <c r="M56" s="54"/>
      <c r="N56" s="48"/>
      <c r="O56" s="48"/>
      <c r="P56" s="430"/>
      <c r="Q56" s="430"/>
      <c r="R56" s="48"/>
      <c r="S56" s="48" t="s">
        <v>16</v>
      </c>
      <c r="T56" s="54"/>
      <c r="U56" s="53" t="s">
        <v>15</v>
      </c>
      <c r="V56" s="54"/>
      <c r="W56" s="48"/>
      <c r="X56" s="48"/>
      <c r="Y56" s="430"/>
      <c r="Z56" s="430"/>
    </row>
    <row r="57" spans="10:26" ht="21" customHeight="1">
      <c r="J57" s="48" t="s">
        <v>17</v>
      </c>
      <c r="K57" s="54"/>
      <c r="L57" s="53" t="s">
        <v>15</v>
      </c>
      <c r="M57" s="54"/>
      <c r="N57" s="48"/>
      <c r="O57" s="48"/>
      <c r="P57" s="48" t="s">
        <v>18</v>
      </c>
      <c r="Q57" s="48"/>
      <c r="R57" s="48"/>
      <c r="S57" s="48" t="s">
        <v>17</v>
      </c>
      <c r="T57" s="54"/>
      <c r="U57" s="53" t="s">
        <v>15</v>
      </c>
      <c r="V57" s="54"/>
      <c r="W57" s="48"/>
      <c r="X57" s="48"/>
      <c r="Y57" s="48" t="s">
        <v>18</v>
      </c>
      <c r="Z57" s="48"/>
    </row>
    <row r="58" spans="10:26" ht="21" customHeight="1">
      <c r="J58" s="48" t="s">
        <v>19</v>
      </c>
      <c r="K58" s="54"/>
      <c r="L58" s="53" t="s">
        <v>15</v>
      </c>
      <c r="M58" s="54"/>
      <c r="N58" s="48"/>
      <c r="O58" s="48"/>
      <c r="P58" s="48"/>
      <c r="Q58" s="48"/>
      <c r="R58" s="48"/>
      <c r="S58" s="48" t="s">
        <v>19</v>
      </c>
      <c r="T58" s="54"/>
      <c r="U58" s="53" t="s">
        <v>15</v>
      </c>
      <c r="V58" s="54"/>
      <c r="W58" s="48"/>
      <c r="X58" s="48"/>
      <c r="Y58" s="48"/>
      <c r="Z58" s="48"/>
    </row>
    <row r="59" spans="10:26" ht="21" customHeight="1">
      <c r="J59" s="48" t="s">
        <v>20</v>
      </c>
      <c r="K59" s="54"/>
      <c r="L59" s="53" t="s">
        <v>15</v>
      </c>
      <c r="M59" s="54"/>
      <c r="N59" s="48"/>
      <c r="O59" s="48"/>
      <c r="P59" s="430"/>
      <c r="Q59" s="430"/>
      <c r="R59" s="48"/>
      <c r="S59" s="48" t="s">
        <v>20</v>
      </c>
      <c r="T59" s="54"/>
      <c r="U59" s="53" t="s">
        <v>15</v>
      </c>
      <c r="V59" s="54"/>
      <c r="W59" s="48"/>
      <c r="X59" s="48"/>
      <c r="Y59" s="430"/>
      <c r="Z59" s="430"/>
    </row>
    <row r="60" spans="10:26" ht="21" customHeight="1">
      <c r="J60" s="48" t="s">
        <v>21</v>
      </c>
      <c r="K60" s="54"/>
      <c r="L60" s="53" t="s">
        <v>15</v>
      </c>
      <c r="M60" s="54"/>
      <c r="N60" s="48"/>
      <c r="O60" s="48"/>
      <c r="P60" s="48" t="s">
        <v>22</v>
      </c>
      <c r="Q60" s="48"/>
      <c r="R60" s="48"/>
      <c r="S60" s="48" t="s">
        <v>21</v>
      </c>
      <c r="T60" s="54"/>
      <c r="U60" s="53" t="s">
        <v>15</v>
      </c>
      <c r="V60" s="54"/>
      <c r="W60" s="48"/>
      <c r="X60" s="48"/>
      <c r="Y60" s="48" t="s">
        <v>22</v>
      </c>
      <c r="Z60" s="48"/>
    </row>
    <row r="61" spans="10:26" ht="21" customHeight="1">
      <c r="J61" s="48" t="s">
        <v>23</v>
      </c>
      <c r="K61" s="54"/>
      <c r="L61" s="53" t="s">
        <v>15</v>
      </c>
      <c r="M61" s="54"/>
      <c r="N61" s="48"/>
      <c r="O61" s="48"/>
      <c r="P61" s="48"/>
      <c r="Q61" s="48"/>
      <c r="R61" s="48"/>
      <c r="S61" s="48" t="s">
        <v>23</v>
      </c>
      <c r="T61" s="54"/>
      <c r="U61" s="53" t="s">
        <v>15</v>
      </c>
      <c r="V61" s="54"/>
      <c r="W61" s="48"/>
      <c r="X61" s="48"/>
      <c r="Y61" s="48"/>
      <c r="Z61" s="48"/>
    </row>
    <row r="62" spans="10:26" ht="21" customHeight="1">
      <c r="J62" s="48" t="s">
        <v>24</v>
      </c>
      <c r="K62" s="54"/>
      <c r="L62" s="53" t="s">
        <v>15</v>
      </c>
      <c r="M62" s="54"/>
      <c r="N62" s="48"/>
      <c r="O62" s="48"/>
      <c r="P62" s="430"/>
      <c r="Q62" s="430"/>
      <c r="R62" s="48"/>
      <c r="S62" s="48" t="s">
        <v>24</v>
      </c>
      <c r="T62" s="54"/>
      <c r="U62" s="53" t="s">
        <v>15</v>
      </c>
      <c r="V62" s="54"/>
      <c r="W62" s="48"/>
      <c r="X62" s="48"/>
      <c r="Y62" s="430"/>
      <c r="Z62" s="430"/>
    </row>
    <row r="63" spans="10:26" ht="21" customHeight="1">
      <c r="J63" s="48" t="s">
        <v>25</v>
      </c>
      <c r="K63" s="54"/>
      <c r="L63" s="53" t="s">
        <v>15</v>
      </c>
      <c r="M63" s="54"/>
      <c r="N63" s="48"/>
      <c r="O63" s="48"/>
      <c r="P63" s="48" t="s">
        <v>26</v>
      </c>
      <c r="Q63" s="48"/>
      <c r="R63" s="48"/>
      <c r="S63" s="48" t="s">
        <v>25</v>
      </c>
      <c r="T63" s="54"/>
      <c r="U63" s="53" t="s">
        <v>15</v>
      </c>
      <c r="V63" s="54"/>
      <c r="W63" s="48"/>
      <c r="X63" s="48"/>
      <c r="Y63" s="48" t="s">
        <v>26</v>
      </c>
      <c r="Z63" s="48"/>
    </row>
    <row r="64" spans="10:26" ht="21" customHeight="1">
      <c r="J64" s="48"/>
      <c r="K64" s="48"/>
      <c r="L64" s="53"/>
      <c r="M64" s="48"/>
      <c r="N64" s="48"/>
      <c r="O64" s="48"/>
      <c r="P64" s="48"/>
      <c r="Q64" s="48"/>
      <c r="R64" s="48"/>
      <c r="S64" s="48"/>
      <c r="T64" s="48"/>
      <c r="U64" s="53"/>
      <c r="V64" s="48"/>
      <c r="W64" s="48"/>
      <c r="X64" s="48"/>
      <c r="Y64" s="48"/>
      <c r="Z64" s="48"/>
    </row>
    <row r="65" spans="10:26" ht="21" customHeight="1">
      <c r="J65" s="55"/>
      <c r="K65" s="55"/>
      <c r="L65" s="55"/>
      <c r="M65" s="55"/>
      <c r="N65" s="55"/>
      <c r="O65" s="55"/>
      <c r="P65" s="55"/>
      <c r="Q65" s="55"/>
      <c r="R65" s="48"/>
      <c r="S65" s="55"/>
      <c r="T65" s="55"/>
      <c r="U65" s="55"/>
      <c r="V65" s="55"/>
      <c r="W65" s="55"/>
      <c r="X65" s="55"/>
      <c r="Y65" s="55"/>
      <c r="Z65" s="55"/>
    </row>
    <row r="66" spans="10:26" ht="21" customHeight="1">
      <c r="J66" s="1" t="s">
        <v>8</v>
      </c>
      <c r="K66" s="48"/>
      <c r="L66" s="48"/>
      <c r="M66" s="48"/>
      <c r="N66" s="48"/>
      <c r="O66" s="48"/>
      <c r="P66" s="48"/>
      <c r="Q66" s="48"/>
      <c r="R66" s="48"/>
      <c r="S66" s="1" t="s">
        <v>8</v>
      </c>
      <c r="T66" s="48"/>
      <c r="U66" s="48"/>
      <c r="V66" s="48"/>
      <c r="W66" s="48"/>
      <c r="X66" s="48"/>
      <c r="Y66" s="48"/>
      <c r="Z66" s="48"/>
    </row>
    <row r="67" spans="10:26" ht="21" customHeight="1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0:26" ht="21" customHeight="1">
      <c r="J68" s="48" t="s">
        <v>9</v>
      </c>
      <c r="K68" s="48"/>
      <c r="L68" s="433">
        <f>+$D$3</f>
      </c>
      <c r="M68" s="435"/>
      <c r="N68" s="435"/>
      <c r="O68" s="48"/>
      <c r="P68" s="48"/>
      <c r="Q68" s="48"/>
      <c r="R68" s="48"/>
      <c r="S68" s="48" t="s">
        <v>9</v>
      </c>
      <c r="T68" s="48"/>
      <c r="U68" s="433">
        <f>+$D$3</f>
      </c>
      <c r="V68" s="435"/>
      <c r="W68" s="435"/>
      <c r="X68" s="48"/>
      <c r="Y68" s="48"/>
      <c r="Z68" s="48"/>
    </row>
    <row r="69" spans="10:26" ht="21" customHeight="1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0:26" ht="21" customHeight="1">
      <c r="J70" s="48" t="s">
        <v>10</v>
      </c>
      <c r="K70" s="48"/>
      <c r="L70" s="430" t="str">
        <f>+$D$1</f>
        <v>Acon GP</v>
      </c>
      <c r="M70" s="430"/>
      <c r="N70" s="430"/>
      <c r="O70" s="430"/>
      <c r="P70" s="430"/>
      <c r="Q70" s="48"/>
      <c r="R70" s="48"/>
      <c r="S70" s="48" t="s">
        <v>10</v>
      </c>
      <c r="T70" s="48"/>
      <c r="U70" s="430" t="str">
        <f>+$D$1</f>
        <v>Acon GP</v>
      </c>
      <c r="V70" s="430"/>
      <c r="W70" s="430"/>
      <c r="X70" s="430"/>
      <c r="Y70" s="430"/>
      <c r="Z70" s="48"/>
    </row>
    <row r="71" spans="10:26" ht="21" customHeight="1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0:26" ht="21" customHeight="1">
      <c r="J72" s="48" t="s">
        <v>11</v>
      </c>
      <c r="K72" s="48"/>
      <c r="L72" s="430" t="str">
        <f>+$D$2</f>
        <v>TAS</v>
      </c>
      <c r="M72" s="430"/>
      <c r="N72" s="49" t="s">
        <v>12</v>
      </c>
      <c r="O72" s="48"/>
      <c r="P72" s="50"/>
      <c r="Q72" s="48"/>
      <c r="R72" s="48"/>
      <c r="S72" s="48" t="s">
        <v>11</v>
      </c>
      <c r="T72" s="48"/>
      <c r="U72" s="430" t="str">
        <f>+$D$2</f>
        <v>TAS</v>
      </c>
      <c r="V72" s="430"/>
      <c r="W72" s="49" t="s">
        <v>12</v>
      </c>
      <c r="X72" s="48"/>
      <c r="Y72" s="51"/>
      <c r="Z72" s="48"/>
    </row>
    <row r="73" spans="10:26" ht="21" customHeight="1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0:26" ht="21" customHeight="1">
      <c r="J74" s="430" t="str">
        <f>+C9</f>
        <v>Samppa Kauppila</v>
      </c>
      <c r="K74" s="430"/>
      <c r="L74" s="430"/>
      <c r="M74" s="430"/>
      <c r="N74" s="52" t="s">
        <v>13</v>
      </c>
      <c r="O74" s="53"/>
      <c r="P74" s="430" t="str">
        <f>+C10</f>
        <v>Akeem Adewole</v>
      </c>
      <c r="Q74" s="430"/>
      <c r="R74" s="48"/>
      <c r="S74" s="430">
        <f>+C11</f>
      </c>
      <c r="T74" s="430"/>
      <c r="U74" s="430"/>
      <c r="V74" s="430"/>
      <c r="W74" s="52" t="s">
        <v>13</v>
      </c>
      <c r="X74" s="53"/>
      <c r="Y74" s="430" t="str">
        <f>+C12</f>
        <v>Jukka Kalliokoski</v>
      </c>
      <c r="Z74" s="430"/>
    </row>
    <row r="75" spans="10:26" ht="21" customHeight="1">
      <c r="J75" s="48" t="s">
        <v>4</v>
      </c>
      <c r="K75" s="48"/>
      <c r="L75" s="48"/>
      <c r="M75" s="48"/>
      <c r="N75" s="48"/>
      <c r="O75" s="48"/>
      <c r="P75" s="48" t="s">
        <v>4</v>
      </c>
      <c r="Q75" s="48"/>
      <c r="R75" s="48"/>
      <c r="S75" s="48" t="s">
        <v>4</v>
      </c>
      <c r="T75" s="48"/>
      <c r="U75" s="48"/>
      <c r="V75" s="48"/>
      <c r="W75" s="48"/>
      <c r="X75" s="48"/>
      <c r="Y75" s="48" t="s">
        <v>4</v>
      </c>
      <c r="Z75" s="48"/>
    </row>
    <row r="76" spans="10:26" ht="21" customHeight="1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0:26" ht="21" customHeight="1">
      <c r="J77" s="430" t="str">
        <f>+D9</f>
        <v>OPT-86</v>
      </c>
      <c r="K77" s="430"/>
      <c r="L77" s="430"/>
      <c r="M77" s="430"/>
      <c r="N77" s="48"/>
      <c r="O77" s="48"/>
      <c r="P77" s="430" t="str">
        <f>+D10</f>
        <v>KuPTS</v>
      </c>
      <c r="Q77" s="430"/>
      <c r="R77" s="48"/>
      <c r="S77" s="430">
        <f>+D11</f>
      </c>
      <c r="T77" s="430"/>
      <c r="U77" s="430"/>
      <c r="V77" s="430"/>
      <c r="W77" s="48"/>
      <c r="X77" s="48"/>
      <c r="Y77" s="430" t="str">
        <f>+D12</f>
        <v>SeSi</v>
      </c>
      <c r="Z77" s="430"/>
    </row>
    <row r="78" spans="10:26" ht="21" customHeight="1">
      <c r="J78" s="48" t="s">
        <v>5</v>
      </c>
      <c r="K78" s="48"/>
      <c r="L78" s="48"/>
      <c r="M78" s="48"/>
      <c r="N78" s="48"/>
      <c r="O78" s="48"/>
      <c r="P78" s="48" t="s">
        <v>5</v>
      </c>
      <c r="Q78" s="48"/>
      <c r="R78" s="48"/>
      <c r="S78" s="48" t="s">
        <v>5</v>
      </c>
      <c r="T78" s="48"/>
      <c r="U78" s="48"/>
      <c r="V78" s="48"/>
      <c r="W78" s="48"/>
      <c r="X78" s="48"/>
      <c r="Y78" s="48" t="s">
        <v>5</v>
      </c>
      <c r="Z78" s="48"/>
    </row>
    <row r="79" spans="10:26" ht="21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0:26" ht="21" customHeight="1">
      <c r="J80" s="48" t="s">
        <v>14</v>
      </c>
      <c r="K80" s="50"/>
      <c r="L80" s="53" t="s">
        <v>15</v>
      </c>
      <c r="M80" s="50"/>
      <c r="N80" s="48"/>
      <c r="O80" s="48"/>
      <c r="P80" s="48"/>
      <c r="Q80" s="48"/>
      <c r="R80" s="48"/>
      <c r="S80" s="48" t="s">
        <v>14</v>
      </c>
      <c r="T80" s="50"/>
      <c r="U80" s="53" t="s">
        <v>15</v>
      </c>
      <c r="V80" s="50"/>
      <c r="W80" s="48"/>
      <c r="X80" s="48"/>
      <c r="Y80" s="48"/>
      <c r="Z80" s="48"/>
    </row>
    <row r="81" spans="10:26" ht="21" customHeight="1">
      <c r="J81" s="48" t="s">
        <v>16</v>
      </c>
      <c r="K81" s="54"/>
      <c r="L81" s="53" t="s">
        <v>15</v>
      </c>
      <c r="M81" s="54"/>
      <c r="N81" s="48"/>
      <c r="O81" s="48"/>
      <c r="P81" s="430"/>
      <c r="Q81" s="430"/>
      <c r="R81" s="48"/>
      <c r="S81" s="48" t="s">
        <v>16</v>
      </c>
      <c r="T81" s="54"/>
      <c r="U81" s="53" t="s">
        <v>15</v>
      </c>
      <c r="V81" s="54"/>
      <c r="W81" s="48"/>
      <c r="X81" s="48"/>
      <c r="Y81" s="430"/>
      <c r="Z81" s="430"/>
    </row>
    <row r="82" spans="10:26" ht="21" customHeight="1">
      <c r="J82" s="48" t="s">
        <v>17</v>
      </c>
      <c r="K82" s="54"/>
      <c r="L82" s="53" t="s">
        <v>15</v>
      </c>
      <c r="M82" s="54"/>
      <c r="N82" s="48"/>
      <c r="O82" s="48"/>
      <c r="P82" s="48" t="s">
        <v>18</v>
      </c>
      <c r="Q82" s="48"/>
      <c r="R82" s="48"/>
      <c r="S82" s="48" t="s">
        <v>17</v>
      </c>
      <c r="T82" s="54"/>
      <c r="U82" s="53" t="s">
        <v>15</v>
      </c>
      <c r="V82" s="54"/>
      <c r="W82" s="48"/>
      <c r="X82" s="48"/>
      <c r="Y82" s="48" t="s">
        <v>18</v>
      </c>
      <c r="Z82" s="48"/>
    </row>
    <row r="83" spans="10:26" ht="21" customHeight="1">
      <c r="J83" s="48" t="s">
        <v>19</v>
      </c>
      <c r="K83" s="54"/>
      <c r="L83" s="53" t="s">
        <v>15</v>
      </c>
      <c r="M83" s="54"/>
      <c r="N83" s="48"/>
      <c r="O83" s="48"/>
      <c r="P83" s="48"/>
      <c r="Q83" s="48"/>
      <c r="R83" s="48"/>
      <c r="S83" s="48" t="s">
        <v>19</v>
      </c>
      <c r="T83" s="54"/>
      <c r="U83" s="53" t="s">
        <v>15</v>
      </c>
      <c r="V83" s="54"/>
      <c r="W83" s="48"/>
      <c r="X83" s="48"/>
      <c r="Y83" s="48"/>
      <c r="Z83" s="48"/>
    </row>
    <row r="84" spans="10:26" ht="21" customHeight="1">
      <c r="J84" s="48" t="s">
        <v>20</v>
      </c>
      <c r="K84" s="54"/>
      <c r="L84" s="53" t="s">
        <v>15</v>
      </c>
      <c r="M84" s="54"/>
      <c r="N84" s="48"/>
      <c r="O84" s="48"/>
      <c r="P84" s="430"/>
      <c r="Q84" s="430"/>
      <c r="R84" s="48"/>
      <c r="S84" s="48" t="s">
        <v>20</v>
      </c>
      <c r="T84" s="54"/>
      <c r="U84" s="53" t="s">
        <v>15</v>
      </c>
      <c r="V84" s="54"/>
      <c r="W84" s="48"/>
      <c r="X84" s="48"/>
      <c r="Y84" s="430"/>
      <c r="Z84" s="430"/>
    </row>
    <row r="85" spans="10:26" ht="21" customHeight="1">
      <c r="J85" s="48" t="s">
        <v>21</v>
      </c>
      <c r="K85" s="54"/>
      <c r="L85" s="53" t="s">
        <v>15</v>
      </c>
      <c r="M85" s="54"/>
      <c r="N85" s="48"/>
      <c r="O85" s="48"/>
      <c r="P85" s="48" t="s">
        <v>22</v>
      </c>
      <c r="Q85" s="48"/>
      <c r="R85" s="48"/>
      <c r="S85" s="48" t="s">
        <v>21</v>
      </c>
      <c r="T85" s="54"/>
      <c r="U85" s="53" t="s">
        <v>15</v>
      </c>
      <c r="V85" s="54"/>
      <c r="W85" s="48"/>
      <c r="X85" s="48"/>
      <c r="Y85" s="48" t="s">
        <v>22</v>
      </c>
      <c r="Z85" s="48"/>
    </row>
    <row r="86" spans="10:26" ht="21" customHeight="1">
      <c r="J86" s="48" t="s">
        <v>23</v>
      </c>
      <c r="K86" s="54"/>
      <c r="L86" s="53" t="s">
        <v>15</v>
      </c>
      <c r="M86" s="54"/>
      <c r="N86" s="48"/>
      <c r="O86" s="48"/>
      <c r="P86" s="48"/>
      <c r="Q86" s="48"/>
      <c r="R86" s="48"/>
      <c r="S86" s="48" t="s">
        <v>23</v>
      </c>
      <c r="T86" s="54"/>
      <c r="U86" s="53" t="s">
        <v>15</v>
      </c>
      <c r="V86" s="54"/>
      <c r="W86" s="48"/>
      <c r="X86" s="48"/>
      <c r="Y86" s="48"/>
      <c r="Z86" s="48"/>
    </row>
    <row r="87" spans="10:26" ht="21" customHeight="1">
      <c r="J87" s="48" t="s">
        <v>24</v>
      </c>
      <c r="K87" s="54"/>
      <c r="L87" s="53" t="s">
        <v>15</v>
      </c>
      <c r="M87" s="54"/>
      <c r="N87" s="48"/>
      <c r="O87" s="48"/>
      <c r="P87" s="430"/>
      <c r="Q87" s="430"/>
      <c r="R87" s="48"/>
      <c r="S87" s="48" t="s">
        <v>24</v>
      </c>
      <c r="T87" s="54"/>
      <c r="U87" s="53" t="s">
        <v>15</v>
      </c>
      <c r="V87" s="54"/>
      <c r="W87" s="48"/>
      <c r="X87" s="48"/>
      <c r="Y87" s="430"/>
      <c r="Z87" s="430"/>
    </row>
    <row r="88" spans="10:26" ht="21" customHeight="1">
      <c r="J88" s="48" t="s">
        <v>25</v>
      </c>
      <c r="K88" s="54"/>
      <c r="L88" s="53" t="s">
        <v>15</v>
      </c>
      <c r="M88" s="54"/>
      <c r="N88" s="48"/>
      <c r="O88" s="48"/>
      <c r="P88" s="48" t="s">
        <v>26</v>
      </c>
      <c r="Q88" s="48"/>
      <c r="R88" s="48"/>
      <c r="S88" s="48" t="s">
        <v>25</v>
      </c>
      <c r="T88" s="54"/>
      <c r="U88" s="53" t="s">
        <v>15</v>
      </c>
      <c r="V88" s="54"/>
      <c r="W88" s="48"/>
      <c r="X88" s="48"/>
      <c r="Y88" s="48" t="s">
        <v>26</v>
      </c>
      <c r="Z88" s="48"/>
    </row>
    <row r="89" spans="10:26" ht="21" customHeight="1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21" customHeight="1">
      <c r="J90" s="55"/>
      <c r="K90" s="55"/>
      <c r="L90" s="55"/>
      <c r="M90" s="55"/>
      <c r="N90" s="55"/>
      <c r="O90" s="55"/>
      <c r="P90" s="55"/>
      <c r="Q90" s="55"/>
      <c r="R90" s="48"/>
      <c r="S90" s="55"/>
      <c r="T90" s="55"/>
      <c r="U90" s="55"/>
      <c r="V90" s="55"/>
      <c r="W90" s="55"/>
      <c r="X90" s="55"/>
      <c r="Y90" s="55"/>
      <c r="Z90" s="55"/>
    </row>
    <row r="91" spans="10:26" ht="21" customHeight="1">
      <c r="J91" s="1" t="s">
        <v>8</v>
      </c>
      <c r="K91" s="48"/>
      <c r="L91" s="48"/>
      <c r="M91" s="48"/>
      <c r="N91" s="48"/>
      <c r="O91" s="48"/>
      <c r="P91" s="48"/>
      <c r="Q91" s="48"/>
      <c r="R91" s="48"/>
      <c r="S91" s="1" t="s">
        <v>8</v>
      </c>
      <c r="T91" s="48"/>
      <c r="U91" s="48"/>
      <c r="V91" s="48"/>
      <c r="W91" s="48"/>
      <c r="X91" s="48"/>
      <c r="Y91" s="48"/>
      <c r="Z91" s="48"/>
    </row>
    <row r="92" spans="10:26" ht="21" customHeight="1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21" customHeight="1">
      <c r="J93" s="48" t="s">
        <v>9</v>
      </c>
      <c r="K93" s="48"/>
      <c r="L93" s="433">
        <f>+$D$3</f>
      </c>
      <c r="M93" s="435"/>
      <c r="N93" s="435"/>
      <c r="O93" s="48"/>
      <c r="P93" s="48"/>
      <c r="Q93" s="48"/>
      <c r="R93" s="48"/>
      <c r="S93" s="48" t="s">
        <v>9</v>
      </c>
      <c r="T93" s="48"/>
      <c r="U93" s="433">
        <f>+$D$3</f>
      </c>
      <c r="V93" s="435"/>
      <c r="W93" s="435"/>
      <c r="X93" s="48"/>
      <c r="Y93" s="48"/>
      <c r="Z93" s="48"/>
    </row>
    <row r="94" spans="10:26" ht="21" customHeight="1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21" customHeight="1">
      <c r="J95" s="48" t="s">
        <v>10</v>
      </c>
      <c r="K95" s="48"/>
      <c r="L95" s="430" t="str">
        <f>+$D$1</f>
        <v>Acon GP</v>
      </c>
      <c r="M95" s="430"/>
      <c r="N95" s="430"/>
      <c r="O95" s="430"/>
      <c r="P95" s="430"/>
      <c r="Q95" s="48"/>
      <c r="R95" s="48"/>
      <c r="S95" s="48" t="s">
        <v>10</v>
      </c>
      <c r="T95" s="48"/>
      <c r="U95" s="430" t="str">
        <f>+$D$1</f>
        <v>Acon GP</v>
      </c>
      <c r="V95" s="430"/>
      <c r="W95" s="430"/>
      <c r="X95" s="430"/>
      <c r="Y95" s="430"/>
      <c r="Z95" s="48"/>
    </row>
    <row r="96" spans="10:26" ht="21" customHeight="1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21" customHeight="1">
      <c r="J97" s="48" t="s">
        <v>11</v>
      </c>
      <c r="K97" s="48"/>
      <c r="L97" s="430" t="str">
        <f>+$D$2</f>
        <v>TAS</v>
      </c>
      <c r="M97" s="430"/>
      <c r="N97" s="49" t="s">
        <v>12</v>
      </c>
      <c r="O97" s="48"/>
      <c r="P97" s="50"/>
      <c r="Q97" s="48"/>
      <c r="R97" s="48"/>
      <c r="S97" s="48" t="s">
        <v>11</v>
      </c>
      <c r="T97" s="48"/>
      <c r="U97" s="430" t="str">
        <f>+$D$2</f>
        <v>TAS</v>
      </c>
      <c r="V97" s="430"/>
      <c r="W97" s="49" t="s">
        <v>12</v>
      </c>
      <c r="X97" s="48"/>
      <c r="Y97" s="51"/>
      <c r="Z97" s="48"/>
    </row>
    <row r="98" spans="10:26" ht="21" customHeight="1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21" customHeight="1">
      <c r="J99" s="430" t="str">
        <f>+C14</f>
        <v>Esa Miettinen</v>
      </c>
      <c r="K99" s="430"/>
      <c r="L99" s="430"/>
      <c r="M99" s="430"/>
      <c r="N99" s="52" t="s">
        <v>13</v>
      </c>
      <c r="O99" s="53"/>
      <c r="P99" s="430" t="str">
        <f>+C15</f>
        <v>Jani Anttila</v>
      </c>
      <c r="Q99" s="430"/>
      <c r="R99" s="48"/>
      <c r="S99" s="430" t="str">
        <f>+C16</f>
        <v>Lasse Vimpari</v>
      </c>
      <c r="T99" s="430"/>
      <c r="U99" s="430"/>
      <c r="V99" s="430"/>
      <c r="W99" s="52" t="s">
        <v>13</v>
      </c>
      <c r="X99" s="53"/>
      <c r="Y99" s="430" t="str">
        <f>+C17</f>
        <v>Pertti Hella</v>
      </c>
      <c r="Z99" s="430"/>
    </row>
    <row r="100" spans="10:26" ht="21" customHeight="1">
      <c r="J100" s="48" t="s">
        <v>4</v>
      </c>
      <c r="K100" s="48"/>
      <c r="L100" s="48"/>
      <c r="M100" s="48"/>
      <c r="N100" s="48"/>
      <c r="O100" s="48"/>
      <c r="P100" s="48" t="s">
        <v>4</v>
      </c>
      <c r="Q100" s="48"/>
      <c r="R100" s="48"/>
      <c r="S100" s="48" t="s">
        <v>4</v>
      </c>
      <c r="T100" s="48"/>
      <c r="U100" s="48"/>
      <c r="V100" s="48"/>
      <c r="W100" s="48"/>
      <c r="X100" s="48"/>
      <c r="Y100" s="48" t="s">
        <v>4</v>
      </c>
      <c r="Z100" s="48"/>
    </row>
    <row r="101" spans="10:26" ht="21" customHeight="1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21" customHeight="1">
      <c r="J102" s="430" t="str">
        <f>+D14</f>
        <v>KuPTS</v>
      </c>
      <c r="K102" s="430"/>
      <c r="L102" s="430"/>
      <c r="M102" s="430"/>
      <c r="N102" s="48"/>
      <c r="O102" s="48"/>
      <c r="P102" s="430" t="str">
        <f>+D15</f>
        <v>OPT-86</v>
      </c>
      <c r="Q102" s="430"/>
      <c r="R102" s="48"/>
      <c r="S102" s="430" t="str">
        <f>+D16</f>
        <v>YNM</v>
      </c>
      <c r="T102" s="430"/>
      <c r="U102" s="430"/>
      <c r="V102" s="430"/>
      <c r="W102" s="48"/>
      <c r="X102" s="48"/>
      <c r="Y102" s="430" t="str">
        <f>+D17</f>
        <v>KuPTS</v>
      </c>
      <c r="Z102" s="430"/>
    </row>
    <row r="103" spans="10:26" ht="21" customHeight="1">
      <c r="J103" s="48" t="s">
        <v>5</v>
      </c>
      <c r="K103" s="48"/>
      <c r="L103" s="48"/>
      <c r="M103" s="48"/>
      <c r="N103" s="48"/>
      <c r="O103" s="48"/>
      <c r="P103" s="48" t="s">
        <v>5</v>
      </c>
      <c r="Q103" s="48"/>
      <c r="R103" s="48"/>
      <c r="S103" s="48" t="s">
        <v>5</v>
      </c>
      <c r="T103" s="48"/>
      <c r="U103" s="48"/>
      <c r="V103" s="48"/>
      <c r="W103" s="48"/>
      <c r="X103" s="48"/>
      <c r="Y103" s="48" t="s">
        <v>5</v>
      </c>
      <c r="Z103" s="48"/>
    </row>
    <row r="104" spans="10:26" ht="21" customHeight="1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21" customHeight="1">
      <c r="J105" s="48" t="s">
        <v>14</v>
      </c>
      <c r="K105" s="50"/>
      <c r="L105" s="53" t="s">
        <v>15</v>
      </c>
      <c r="M105" s="50"/>
      <c r="N105" s="48"/>
      <c r="O105" s="48"/>
      <c r="P105" s="48"/>
      <c r="Q105" s="48"/>
      <c r="R105" s="48"/>
      <c r="S105" s="48" t="s">
        <v>14</v>
      </c>
      <c r="T105" s="50"/>
      <c r="U105" s="53" t="s">
        <v>15</v>
      </c>
      <c r="V105" s="50"/>
      <c r="W105" s="48"/>
      <c r="X105" s="48"/>
      <c r="Y105" s="48"/>
      <c r="Z105" s="48"/>
    </row>
    <row r="106" spans="10:26" ht="21" customHeight="1">
      <c r="J106" s="48" t="s">
        <v>16</v>
      </c>
      <c r="K106" s="54"/>
      <c r="L106" s="53" t="s">
        <v>15</v>
      </c>
      <c r="M106" s="54"/>
      <c r="N106" s="48"/>
      <c r="O106" s="48"/>
      <c r="P106" s="430"/>
      <c r="Q106" s="430"/>
      <c r="R106" s="48"/>
      <c r="S106" s="48" t="s">
        <v>16</v>
      </c>
      <c r="T106" s="54"/>
      <c r="U106" s="53" t="s">
        <v>15</v>
      </c>
      <c r="V106" s="54"/>
      <c r="W106" s="48"/>
      <c r="X106" s="48"/>
      <c r="Y106" s="430"/>
      <c r="Z106" s="430"/>
    </row>
    <row r="107" spans="10:26" ht="21" customHeight="1">
      <c r="J107" s="48" t="s">
        <v>17</v>
      </c>
      <c r="K107" s="54"/>
      <c r="L107" s="53" t="s">
        <v>15</v>
      </c>
      <c r="M107" s="54"/>
      <c r="N107" s="48"/>
      <c r="O107" s="48"/>
      <c r="P107" s="48" t="s">
        <v>18</v>
      </c>
      <c r="Q107" s="48"/>
      <c r="R107" s="48"/>
      <c r="S107" s="48" t="s">
        <v>17</v>
      </c>
      <c r="T107" s="54"/>
      <c r="U107" s="53" t="s">
        <v>15</v>
      </c>
      <c r="V107" s="54"/>
      <c r="W107" s="48"/>
      <c r="X107" s="48"/>
      <c r="Y107" s="48" t="s">
        <v>18</v>
      </c>
      <c r="Z107" s="48"/>
    </row>
    <row r="108" spans="10:26" ht="21" customHeight="1">
      <c r="J108" s="48" t="s">
        <v>19</v>
      </c>
      <c r="K108" s="54"/>
      <c r="L108" s="53" t="s">
        <v>15</v>
      </c>
      <c r="M108" s="54"/>
      <c r="N108" s="48"/>
      <c r="O108" s="48"/>
      <c r="P108" s="48"/>
      <c r="Q108" s="48"/>
      <c r="R108" s="48"/>
      <c r="S108" s="48" t="s">
        <v>19</v>
      </c>
      <c r="T108" s="54"/>
      <c r="U108" s="53" t="s">
        <v>15</v>
      </c>
      <c r="V108" s="54"/>
      <c r="W108" s="48"/>
      <c r="X108" s="48"/>
      <c r="Y108" s="48"/>
      <c r="Z108" s="48"/>
    </row>
    <row r="109" spans="10:26" ht="21" customHeight="1">
      <c r="J109" s="48" t="s">
        <v>20</v>
      </c>
      <c r="K109" s="54"/>
      <c r="L109" s="53" t="s">
        <v>15</v>
      </c>
      <c r="M109" s="54"/>
      <c r="N109" s="48"/>
      <c r="O109" s="48"/>
      <c r="P109" s="430"/>
      <c r="Q109" s="430"/>
      <c r="R109" s="48"/>
      <c r="S109" s="48" t="s">
        <v>20</v>
      </c>
      <c r="T109" s="54"/>
      <c r="U109" s="53" t="s">
        <v>15</v>
      </c>
      <c r="V109" s="54"/>
      <c r="W109" s="48"/>
      <c r="X109" s="48"/>
      <c r="Y109" s="430"/>
      <c r="Z109" s="430"/>
    </row>
    <row r="110" spans="10:26" ht="21" customHeight="1">
      <c r="J110" s="48" t="s">
        <v>21</v>
      </c>
      <c r="K110" s="54"/>
      <c r="L110" s="53" t="s">
        <v>15</v>
      </c>
      <c r="M110" s="54"/>
      <c r="N110" s="48"/>
      <c r="O110" s="48"/>
      <c r="P110" s="48" t="s">
        <v>22</v>
      </c>
      <c r="Q110" s="48"/>
      <c r="R110" s="48"/>
      <c r="S110" s="48" t="s">
        <v>21</v>
      </c>
      <c r="T110" s="54"/>
      <c r="U110" s="53" t="s">
        <v>15</v>
      </c>
      <c r="V110" s="54"/>
      <c r="W110" s="48"/>
      <c r="X110" s="48"/>
      <c r="Y110" s="48" t="s">
        <v>22</v>
      </c>
      <c r="Z110" s="48"/>
    </row>
    <row r="111" spans="10:26" ht="21" customHeight="1">
      <c r="J111" s="48" t="s">
        <v>23</v>
      </c>
      <c r="K111" s="54"/>
      <c r="L111" s="53" t="s">
        <v>15</v>
      </c>
      <c r="M111" s="54"/>
      <c r="N111" s="48"/>
      <c r="O111" s="48"/>
      <c r="P111" s="48"/>
      <c r="Q111" s="48"/>
      <c r="R111" s="48"/>
      <c r="S111" s="48" t="s">
        <v>23</v>
      </c>
      <c r="T111" s="54"/>
      <c r="U111" s="53" t="s">
        <v>15</v>
      </c>
      <c r="V111" s="54"/>
      <c r="W111" s="48"/>
      <c r="X111" s="48"/>
      <c r="Y111" s="48"/>
      <c r="Z111" s="48"/>
    </row>
    <row r="112" spans="10:26" ht="21" customHeight="1">
      <c r="J112" s="48" t="s">
        <v>24</v>
      </c>
      <c r="K112" s="54"/>
      <c r="L112" s="53" t="s">
        <v>15</v>
      </c>
      <c r="M112" s="54"/>
      <c r="N112" s="48"/>
      <c r="O112" s="48"/>
      <c r="P112" s="430"/>
      <c r="Q112" s="430"/>
      <c r="R112" s="48"/>
      <c r="S112" s="48" t="s">
        <v>24</v>
      </c>
      <c r="T112" s="54"/>
      <c r="U112" s="53" t="s">
        <v>15</v>
      </c>
      <c r="V112" s="54"/>
      <c r="W112" s="48"/>
      <c r="X112" s="48"/>
      <c r="Y112" s="430"/>
      <c r="Z112" s="430"/>
    </row>
    <row r="113" spans="10:26" ht="21" customHeight="1">
      <c r="J113" s="48" t="s">
        <v>25</v>
      </c>
      <c r="K113" s="54"/>
      <c r="L113" s="53" t="s">
        <v>15</v>
      </c>
      <c r="M113" s="54"/>
      <c r="N113" s="48"/>
      <c r="O113" s="48"/>
      <c r="P113" s="48" t="s">
        <v>26</v>
      </c>
      <c r="Q113" s="48"/>
      <c r="R113" s="48"/>
      <c r="S113" s="48" t="s">
        <v>25</v>
      </c>
      <c r="T113" s="54"/>
      <c r="U113" s="53" t="s">
        <v>15</v>
      </c>
      <c r="V113" s="54"/>
      <c r="W113" s="48"/>
      <c r="X113" s="48"/>
      <c r="Y113" s="48" t="s">
        <v>26</v>
      </c>
      <c r="Z113" s="48"/>
    </row>
    <row r="114" spans="10:26" ht="21" customHeight="1">
      <c r="J114" s="48"/>
      <c r="K114" s="48"/>
      <c r="L114" s="53"/>
      <c r="M114" s="48"/>
      <c r="N114" s="48"/>
      <c r="O114" s="48"/>
      <c r="P114" s="48"/>
      <c r="Q114" s="48"/>
      <c r="R114" s="48"/>
      <c r="S114" s="48"/>
      <c r="T114" s="48"/>
      <c r="U114" s="53"/>
      <c r="V114" s="48"/>
      <c r="W114" s="48"/>
      <c r="X114" s="48"/>
      <c r="Y114" s="48"/>
      <c r="Z114" s="48"/>
    </row>
    <row r="115" spans="10:26" ht="21" customHeight="1">
      <c r="J115" s="55"/>
      <c r="K115" s="55"/>
      <c r="L115" s="55"/>
      <c r="M115" s="55"/>
      <c r="N115" s="55"/>
      <c r="O115" s="55"/>
      <c r="P115" s="55"/>
      <c r="Q115" s="55"/>
      <c r="R115" s="48"/>
      <c r="S115" s="55"/>
      <c r="T115" s="55"/>
      <c r="U115" s="55"/>
      <c r="V115" s="55"/>
      <c r="W115" s="55"/>
      <c r="X115" s="55"/>
      <c r="Y115" s="55"/>
      <c r="Z115" s="55"/>
    </row>
    <row r="116" spans="10:26" ht="21" customHeight="1">
      <c r="J116" s="1" t="s">
        <v>8</v>
      </c>
      <c r="K116" s="48"/>
      <c r="L116" s="48"/>
      <c r="M116" s="48"/>
      <c r="N116" s="48"/>
      <c r="O116" s="48"/>
      <c r="P116" s="48"/>
      <c r="Q116" s="48"/>
      <c r="R116" s="48"/>
      <c r="S116" s="1" t="s">
        <v>8</v>
      </c>
      <c r="T116" s="48"/>
      <c r="U116" s="48"/>
      <c r="V116" s="48"/>
      <c r="W116" s="48"/>
      <c r="X116" s="48"/>
      <c r="Y116" s="48"/>
      <c r="Z116" s="48"/>
    </row>
    <row r="117" spans="10:26" ht="21" customHeight="1"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0:26" ht="21" customHeight="1">
      <c r="J118" s="48" t="s">
        <v>9</v>
      </c>
      <c r="K118" s="48"/>
      <c r="L118" s="433">
        <f>+$D$3</f>
      </c>
      <c r="M118" s="435"/>
      <c r="N118" s="435"/>
      <c r="O118" s="48"/>
      <c r="P118" s="48"/>
      <c r="Q118" s="48"/>
      <c r="R118" s="48"/>
      <c r="S118" s="48" t="s">
        <v>9</v>
      </c>
      <c r="T118" s="48"/>
      <c r="U118" s="433">
        <f>+$D$3</f>
      </c>
      <c r="V118" s="435"/>
      <c r="W118" s="435"/>
      <c r="X118" s="48"/>
      <c r="Y118" s="48"/>
      <c r="Z118" s="48"/>
    </row>
    <row r="119" spans="10:26" ht="21" customHeight="1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0:26" ht="21" customHeight="1">
      <c r="J120" s="48" t="s">
        <v>10</v>
      </c>
      <c r="K120" s="48"/>
      <c r="L120" s="430" t="str">
        <f>+$D$1</f>
        <v>Acon GP</v>
      </c>
      <c r="M120" s="430"/>
      <c r="N120" s="430"/>
      <c r="O120" s="430"/>
      <c r="P120" s="430"/>
      <c r="Q120" s="48"/>
      <c r="R120" s="48"/>
      <c r="S120" s="48" t="s">
        <v>10</v>
      </c>
      <c r="T120" s="48"/>
      <c r="U120" s="430" t="str">
        <f>+$D$1</f>
        <v>Acon GP</v>
      </c>
      <c r="V120" s="430"/>
      <c r="W120" s="430"/>
      <c r="X120" s="430"/>
      <c r="Y120" s="430"/>
      <c r="Z120" s="48"/>
    </row>
    <row r="121" spans="10:26" ht="21" customHeight="1"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0:26" ht="21" customHeight="1">
      <c r="J122" s="48" t="s">
        <v>11</v>
      </c>
      <c r="K122" s="48"/>
      <c r="L122" s="430" t="str">
        <f>+$D$2</f>
        <v>TAS</v>
      </c>
      <c r="M122" s="430"/>
      <c r="N122" s="49" t="s">
        <v>12</v>
      </c>
      <c r="O122" s="48"/>
      <c r="P122" s="50"/>
      <c r="Q122" s="48"/>
      <c r="R122" s="48"/>
      <c r="S122" s="48" t="s">
        <v>11</v>
      </c>
      <c r="T122" s="48"/>
      <c r="U122" s="430" t="str">
        <f>+$D$2</f>
        <v>TAS</v>
      </c>
      <c r="V122" s="430"/>
      <c r="W122" s="49" t="s">
        <v>12</v>
      </c>
      <c r="X122" s="48"/>
      <c r="Y122" s="51"/>
      <c r="Z122" s="48"/>
    </row>
    <row r="123" spans="10:26" ht="21" customHeight="1"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0:26" ht="21" customHeight="1">
      <c r="J124" s="430" t="str">
        <f>+C18</f>
        <v>Virpi Määttä</v>
      </c>
      <c r="K124" s="430"/>
      <c r="L124" s="430"/>
      <c r="M124" s="430"/>
      <c r="N124" s="52" t="s">
        <v>13</v>
      </c>
      <c r="O124" s="53"/>
      <c r="P124" s="430" t="str">
        <f>+C19</f>
        <v>Tuukka Peltonen</v>
      </c>
      <c r="Q124" s="430"/>
      <c r="R124" s="48"/>
      <c r="S124" s="430">
        <f>+C20</f>
      </c>
      <c r="T124" s="430"/>
      <c r="U124" s="430"/>
      <c r="V124" s="430"/>
      <c r="W124" s="52" t="s">
        <v>13</v>
      </c>
      <c r="X124" s="53"/>
      <c r="Y124" s="430" t="str">
        <f>+C21</f>
        <v>Janne Annunen</v>
      </c>
      <c r="Z124" s="430"/>
    </row>
    <row r="125" spans="10:26" ht="21" customHeight="1">
      <c r="J125" s="48" t="s">
        <v>4</v>
      </c>
      <c r="K125" s="48"/>
      <c r="L125" s="48"/>
      <c r="M125" s="48"/>
      <c r="N125" s="48"/>
      <c r="O125" s="48"/>
      <c r="P125" s="48" t="s">
        <v>4</v>
      </c>
      <c r="Q125" s="48"/>
      <c r="R125" s="48"/>
      <c r="S125" s="48" t="s">
        <v>4</v>
      </c>
      <c r="T125" s="48"/>
      <c r="U125" s="48"/>
      <c r="V125" s="48"/>
      <c r="W125" s="48"/>
      <c r="X125" s="48"/>
      <c r="Y125" s="48" t="s">
        <v>4</v>
      </c>
      <c r="Z125" s="48"/>
    </row>
    <row r="126" spans="10:26" ht="21" customHeight="1"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0:26" ht="21" customHeight="1">
      <c r="J127" s="430" t="str">
        <f>+D18</f>
        <v>YNM</v>
      </c>
      <c r="K127" s="430"/>
      <c r="L127" s="430"/>
      <c r="M127" s="430"/>
      <c r="N127" s="48"/>
      <c r="O127" s="48"/>
      <c r="P127" s="430" t="str">
        <f>+D19</f>
        <v>KuPTS</v>
      </c>
      <c r="Q127" s="430"/>
      <c r="R127" s="48"/>
      <c r="S127" s="430">
        <f>+D20</f>
      </c>
      <c r="T127" s="430"/>
      <c r="U127" s="430"/>
      <c r="V127" s="430"/>
      <c r="W127" s="48"/>
      <c r="X127" s="48"/>
      <c r="Y127" s="430" t="str">
        <f>+D21</f>
        <v>OPT-86</v>
      </c>
      <c r="Z127" s="430"/>
    </row>
    <row r="128" spans="10:26" ht="21" customHeight="1">
      <c r="J128" s="48" t="s">
        <v>5</v>
      </c>
      <c r="K128" s="48"/>
      <c r="L128" s="48"/>
      <c r="M128" s="48"/>
      <c r="N128" s="48"/>
      <c r="O128" s="48"/>
      <c r="P128" s="48" t="s">
        <v>5</v>
      </c>
      <c r="Q128" s="48"/>
      <c r="R128" s="48"/>
      <c r="S128" s="48" t="s">
        <v>5</v>
      </c>
      <c r="T128" s="48"/>
      <c r="U128" s="48"/>
      <c r="V128" s="48"/>
      <c r="W128" s="48"/>
      <c r="X128" s="48"/>
      <c r="Y128" s="48" t="s">
        <v>5</v>
      </c>
      <c r="Z128" s="48"/>
    </row>
    <row r="129" spans="10:26" ht="21" customHeight="1"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0:26" ht="21" customHeight="1">
      <c r="J130" s="48" t="s">
        <v>14</v>
      </c>
      <c r="K130" s="50"/>
      <c r="L130" s="53" t="s">
        <v>15</v>
      </c>
      <c r="M130" s="50"/>
      <c r="N130" s="48"/>
      <c r="O130" s="48"/>
      <c r="P130" s="48"/>
      <c r="Q130" s="48"/>
      <c r="R130" s="48"/>
      <c r="S130" s="48" t="s">
        <v>14</v>
      </c>
      <c r="T130" s="50"/>
      <c r="U130" s="53" t="s">
        <v>15</v>
      </c>
      <c r="V130" s="50"/>
      <c r="W130" s="48"/>
      <c r="X130" s="48"/>
      <c r="Y130" s="48"/>
      <c r="Z130" s="48"/>
    </row>
    <row r="131" spans="10:26" ht="21" customHeight="1">
      <c r="J131" s="48" t="s">
        <v>16</v>
      </c>
      <c r="K131" s="54"/>
      <c r="L131" s="53" t="s">
        <v>15</v>
      </c>
      <c r="M131" s="54"/>
      <c r="N131" s="48"/>
      <c r="O131" s="48"/>
      <c r="P131" s="430"/>
      <c r="Q131" s="430"/>
      <c r="R131" s="48"/>
      <c r="S131" s="48" t="s">
        <v>16</v>
      </c>
      <c r="T131" s="54"/>
      <c r="U131" s="53" t="s">
        <v>15</v>
      </c>
      <c r="V131" s="54"/>
      <c r="W131" s="48"/>
      <c r="X131" s="48"/>
      <c r="Y131" s="430"/>
      <c r="Z131" s="430"/>
    </row>
    <row r="132" spans="10:26" ht="21" customHeight="1">
      <c r="J132" s="48" t="s">
        <v>17</v>
      </c>
      <c r="K132" s="54"/>
      <c r="L132" s="53" t="s">
        <v>15</v>
      </c>
      <c r="M132" s="54"/>
      <c r="N132" s="48"/>
      <c r="O132" s="48"/>
      <c r="P132" s="48" t="s">
        <v>18</v>
      </c>
      <c r="Q132" s="48"/>
      <c r="R132" s="48"/>
      <c r="S132" s="48" t="s">
        <v>17</v>
      </c>
      <c r="T132" s="54"/>
      <c r="U132" s="53" t="s">
        <v>15</v>
      </c>
      <c r="V132" s="54"/>
      <c r="W132" s="48"/>
      <c r="X132" s="48"/>
      <c r="Y132" s="48" t="s">
        <v>18</v>
      </c>
      <c r="Z132" s="48"/>
    </row>
    <row r="133" spans="10:26" ht="21" customHeight="1">
      <c r="J133" s="48" t="s">
        <v>19</v>
      </c>
      <c r="K133" s="54"/>
      <c r="L133" s="53" t="s">
        <v>15</v>
      </c>
      <c r="M133" s="54"/>
      <c r="N133" s="48"/>
      <c r="O133" s="48"/>
      <c r="P133" s="48"/>
      <c r="Q133" s="48"/>
      <c r="R133" s="48"/>
      <c r="S133" s="48" t="s">
        <v>19</v>
      </c>
      <c r="T133" s="54"/>
      <c r="U133" s="53" t="s">
        <v>15</v>
      </c>
      <c r="V133" s="54"/>
      <c r="W133" s="48"/>
      <c r="X133" s="48"/>
      <c r="Y133" s="48"/>
      <c r="Z133" s="48"/>
    </row>
    <row r="134" spans="10:26" ht="21" customHeight="1">
      <c r="J134" s="48" t="s">
        <v>20</v>
      </c>
      <c r="K134" s="54"/>
      <c r="L134" s="53" t="s">
        <v>15</v>
      </c>
      <c r="M134" s="54"/>
      <c r="N134" s="48"/>
      <c r="O134" s="48"/>
      <c r="P134" s="430"/>
      <c r="Q134" s="430"/>
      <c r="R134" s="48"/>
      <c r="S134" s="48" t="s">
        <v>20</v>
      </c>
      <c r="T134" s="54"/>
      <c r="U134" s="53" t="s">
        <v>15</v>
      </c>
      <c r="V134" s="54"/>
      <c r="W134" s="48"/>
      <c r="X134" s="48"/>
      <c r="Y134" s="430"/>
      <c r="Z134" s="430"/>
    </row>
    <row r="135" spans="10:26" ht="21" customHeight="1">
      <c r="J135" s="48" t="s">
        <v>21</v>
      </c>
      <c r="K135" s="54"/>
      <c r="L135" s="53" t="s">
        <v>15</v>
      </c>
      <c r="M135" s="54"/>
      <c r="N135" s="48"/>
      <c r="O135" s="48"/>
      <c r="P135" s="48" t="s">
        <v>22</v>
      </c>
      <c r="Q135" s="48"/>
      <c r="R135" s="48"/>
      <c r="S135" s="48" t="s">
        <v>21</v>
      </c>
      <c r="T135" s="54"/>
      <c r="U135" s="53" t="s">
        <v>15</v>
      </c>
      <c r="V135" s="54"/>
      <c r="W135" s="48"/>
      <c r="X135" s="48"/>
      <c r="Y135" s="48" t="s">
        <v>22</v>
      </c>
      <c r="Z135" s="48"/>
    </row>
    <row r="136" spans="10:26" ht="21" customHeight="1">
      <c r="J136" s="48" t="s">
        <v>23</v>
      </c>
      <c r="K136" s="54"/>
      <c r="L136" s="53" t="s">
        <v>15</v>
      </c>
      <c r="M136" s="54"/>
      <c r="N136" s="48"/>
      <c r="O136" s="48"/>
      <c r="P136" s="48"/>
      <c r="Q136" s="48"/>
      <c r="R136" s="48"/>
      <c r="S136" s="48" t="s">
        <v>23</v>
      </c>
      <c r="T136" s="54"/>
      <c r="U136" s="53" t="s">
        <v>15</v>
      </c>
      <c r="V136" s="54"/>
      <c r="W136" s="48"/>
      <c r="X136" s="48"/>
      <c r="Y136" s="48"/>
      <c r="Z136" s="48"/>
    </row>
    <row r="137" spans="10:26" ht="21" customHeight="1">
      <c r="J137" s="48" t="s">
        <v>24</v>
      </c>
      <c r="K137" s="54"/>
      <c r="L137" s="53" t="s">
        <v>15</v>
      </c>
      <c r="M137" s="54"/>
      <c r="N137" s="48"/>
      <c r="O137" s="48"/>
      <c r="P137" s="430"/>
      <c r="Q137" s="430"/>
      <c r="R137" s="48"/>
      <c r="S137" s="48" t="s">
        <v>24</v>
      </c>
      <c r="T137" s="54"/>
      <c r="U137" s="53" t="s">
        <v>15</v>
      </c>
      <c r="V137" s="54"/>
      <c r="W137" s="48"/>
      <c r="X137" s="48"/>
      <c r="Y137" s="430"/>
      <c r="Z137" s="430"/>
    </row>
    <row r="138" spans="10:26" ht="21" customHeight="1">
      <c r="J138" s="48" t="s">
        <v>25</v>
      </c>
      <c r="K138" s="54"/>
      <c r="L138" s="53" t="s">
        <v>15</v>
      </c>
      <c r="M138" s="54"/>
      <c r="N138" s="48"/>
      <c r="O138" s="48"/>
      <c r="P138" s="48" t="s">
        <v>26</v>
      </c>
      <c r="Q138" s="48"/>
      <c r="R138" s="48"/>
      <c r="S138" s="48" t="s">
        <v>25</v>
      </c>
      <c r="T138" s="54"/>
      <c r="U138" s="53" t="s">
        <v>15</v>
      </c>
      <c r="V138" s="54"/>
      <c r="W138" s="48"/>
      <c r="X138" s="48"/>
      <c r="Y138" s="48" t="s">
        <v>26</v>
      </c>
      <c r="Z138" s="48"/>
    </row>
    <row r="139" spans="10:26" ht="21" customHeight="1"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0:26" ht="21" customHeight="1">
      <c r="J140" s="55"/>
      <c r="K140" s="55"/>
      <c r="L140" s="55"/>
      <c r="M140" s="55"/>
      <c r="N140" s="55"/>
      <c r="O140" s="55"/>
      <c r="P140" s="55"/>
      <c r="Q140" s="55"/>
      <c r="R140" s="48"/>
      <c r="S140" s="55"/>
      <c r="T140" s="55"/>
      <c r="U140" s="55"/>
      <c r="V140" s="55"/>
      <c r="W140" s="55"/>
      <c r="X140" s="55"/>
      <c r="Y140" s="55"/>
      <c r="Z140" s="55"/>
    </row>
    <row r="141" spans="10:26" ht="21" customHeight="1">
      <c r="J141" s="1" t="s">
        <v>8</v>
      </c>
      <c r="K141" s="48"/>
      <c r="L141" s="48"/>
      <c r="M141" s="48"/>
      <c r="N141" s="48"/>
      <c r="O141" s="48"/>
      <c r="P141" s="48"/>
      <c r="Q141" s="48"/>
      <c r="R141" s="48"/>
      <c r="S141" s="1" t="s">
        <v>8</v>
      </c>
      <c r="T141" s="48"/>
      <c r="U141" s="48"/>
      <c r="V141" s="48"/>
      <c r="W141" s="48"/>
      <c r="X141" s="48"/>
      <c r="Y141" s="48"/>
      <c r="Z141" s="48"/>
    </row>
    <row r="142" spans="10:26" ht="21" customHeight="1"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0:26" ht="21" customHeight="1">
      <c r="J143" s="48" t="s">
        <v>9</v>
      </c>
      <c r="K143" s="48"/>
      <c r="L143" s="433">
        <f>+$D$3</f>
      </c>
      <c r="M143" s="435"/>
      <c r="N143" s="435"/>
      <c r="O143" s="48"/>
      <c r="P143" s="48"/>
      <c r="Q143" s="48"/>
      <c r="R143" s="48"/>
      <c r="S143" s="48" t="s">
        <v>9</v>
      </c>
      <c r="T143" s="48"/>
      <c r="U143" s="433">
        <f>+$D$3</f>
      </c>
      <c r="V143" s="435"/>
      <c r="W143" s="435"/>
      <c r="X143" s="48"/>
      <c r="Y143" s="48"/>
      <c r="Z143" s="48"/>
    </row>
    <row r="144" spans="10:26" ht="21" customHeight="1"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0:26" ht="21" customHeight="1">
      <c r="J145" s="48" t="s">
        <v>10</v>
      </c>
      <c r="K145" s="48"/>
      <c r="L145" s="430" t="str">
        <f>+$D$1</f>
        <v>Acon GP</v>
      </c>
      <c r="M145" s="430"/>
      <c r="N145" s="430"/>
      <c r="O145" s="430"/>
      <c r="P145" s="430"/>
      <c r="Q145" s="48"/>
      <c r="R145" s="48"/>
      <c r="S145" s="48" t="s">
        <v>10</v>
      </c>
      <c r="T145" s="48"/>
      <c r="U145" s="430" t="str">
        <f>+$D$1</f>
        <v>Acon GP</v>
      </c>
      <c r="V145" s="430"/>
      <c r="W145" s="430"/>
      <c r="X145" s="430"/>
      <c r="Y145" s="430"/>
      <c r="Z145" s="48"/>
    </row>
    <row r="146" spans="10:26" ht="21" customHeight="1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0:26" ht="21" customHeight="1">
      <c r="J147" s="48" t="s">
        <v>11</v>
      </c>
      <c r="K147" s="48"/>
      <c r="L147" s="430" t="str">
        <f>+$D$2</f>
        <v>TAS</v>
      </c>
      <c r="M147" s="430"/>
      <c r="N147" s="49" t="s">
        <v>12</v>
      </c>
      <c r="O147" s="48"/>
      <c r="P147" s="50"/>
      <c r="Q147" s="48"/>
      <c r="R147" s="48"/>
      <c r="S147" s="48" t="s">
        <v>11</v>
      </c>
      <c r="T147" s="48"/>
      <c r="U147" s="430" t="str">
        <f>+$D$2</f>
        <v>TAS</v>
      </c>
      <c r="V147" s="430"/>
      <c r="W147" s="49" t="s">
        <v>12</v>
      </c>
      <c r="X147" s="48"/>
      <c r="Y147" s="51"/>
      <c r="Z147" s="48"/>
    </row>
    <row r="148" spans="10:26" ht="21" customHeight="1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0:26" ht="21" customHeight="1">
      <c r="J149" s="430" t="str">
        <f>+C23</f>
        <v>Ida Ranta</v>
      </c>
      <c r="K149" s="430"/>
      <c r="L149" s="430"/>
      <c r="M149" s="430"/>
      <c r="N149" s="52" t="s">
        <v>13</v>
      </c>
      <c r="O149" s="53"/>
      <c r="P149" s="430">
        <f>+C24</f>
      </c>
      <c r="Q149" s="430"/>
      <c r="R149" s="48"/>
      <c r="S149" s="430" t="str">
        <f>+C25</f>
        <v>Teemu Oinas</v>
      </c>
      <c r="T149" s="430"/>
      <c r="U149" s="430"/>
      <c r="V149" s="430"/>
      <c r="W149" s="52" t="s">
        <v>13</v>
      </c>
      <c r="X149" s="53"/>
      <c r="Y149" s="430" t="str">
        <f>+C26</f>
        <v>Ari Suikkanen</v>
      </c>
      <c r="Z149" s="430"/>
    </row>
    <row r="150" spans="10:26" ht="21" customHeight="1">
      <c r="J150" s="48" t="s">
        <v>4</v>
      </c>
      <c r="K150" s="48"/>
      <c r="L150" s="48"/>
      <c r="M150" s="48"/>
      <c r="N150" s="48"/>
      <c r="O150" s="48"/>
      <c r="P150" s="48" t="s">
        <v>4</v>
      </c>
      <c r="Q150" s="48"/>
      <c r="R150" s="48"/>
      <c r="S150" s="48" t="s">
        <v>4</v>
      </c>
      <c r="T150" s="48"/>
      <c r="U150" s="48"/>
      <c r="V150" s="48"/>
      <c r="W150" s="48"/>
      <c r="X150" s="48"/>
      <c r="Y150" s="48" t="s">
        <v>4</v>
      </c>
      <c r="Z150" s="48"/>
    </row>
    <row r="151" spans="10:26" ht="21" customHeight="1"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0:26" ht="21" customHeight="1">
      <c r="J152" s="430" t="str">
        <f>+D23</f>
        <v>YNM</v>
      </c>
      <c r="K152" s="430"/>
      <c r="L152" s="430"/>
      <c r="M152" s="430"/>
      <c r="N152" s="48"/>
      <c r="O152" s="48"/>
      <c r="P152" s="430">
        <f>+D24</f>
      </c>
      <c r="Q152" s="430"/>
      <c r="R152" s="48"/>
      <c r="S152" s="430" t="str">
        <f>+D25</f>
        <v>OPT-86</v>
      </c>
      <c r="T152" s="430"/>
      <c r="U152" s="430"/>
      <c r="V152" s="430"/>
      <c r="W152" s="48"/>
      <c r="X152" s="48"/>
      <c r="Y152" s="430" t="str">
        <f>+D26</f>
        <v>KePTS</v>
      </c>
      <c r="Z152" s="430"/>
    </row>
    <row r="153" spans="10:26" ht="21" customHeight="1">
      <c r="J153" s="48" t="s">
        <v>5</v>
      </c>
      <c r="K153" s="48"/>
      <c r="L153" s="48"/>
      <c r="M153" s="48"/>
      <c r="N153" s="48"/>
      <c r="O153" s="48"/>
      <c r="P153" s="48" t="s">
        <v>5</v>
      </c>
      <c r="Q153" s="48"/>
      <c r="R153" s="48"/>
      <c r="S153" s="48" t="s">
        <v>5</v>
      </c>
      <c r="T153" s="48"/>
      <c r="U153" s="48"/>
      <c r="V153" s="48"/>
      <c r="W153" s="48"/>
      <c r="X153" s="48"/>
      <c r="Y153" s="48" t="s">
        <v>5</v>
      </c>
      <c r="Z153" s="48"/>
    </row>
    <row r="154" spans="10:26" ht="21" customHeight="1"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0:26" ht="21" customHeight="1">
      <c r="J155" s="48" t="s">
        <v>14</v>
      </c>
      <c r="K155" s="50"/>
      <c r="L155" s="53" t="s">
        <v>15</v>
      </c>
      <c r="M155" s="50"/>
      <c r="N155" s="48"/>
      <c r="O155" s="48"/>
      <c r="P155" s="48"/>
      <c r="Q155" s="48"/>
      <c r="R155" s="48"/>
      <c r="S155" s="48" t="s">
        <v>14</v>
      </c>
      <c r="T155" s="50"/>
      <c r="U155" s="53" t="s">
        <v>15</v>
      </c>
      <c r="V155" s="50"/>
      <c r="W155" s="48"/>
      <c r="X155" s="48"/>
      <c r="Y155" s="48"/>
      <c r="Z155" s="48"/>
    </row>
    <row r="156" spans="10:26" ht="21" customHeight="1">
      <c r="J156" s="48" t="s">
        <v>16</v>
      </c>
      <c r="K156" s="54"/>
      <c r="L156" s="53" t="s">
        <v>15</v>
      </c>
      <c r="M156" s="54"/>
      <c r="N156" s="48"/>
      <c r="O156" s="48"/>
      <c r="P156" s="430"/>
      <c r="Q156" s="430"/>
      <c r="R156" s="48"/>
      <c r="S156" s="48" t="s">
        <v>16</v>
      </c>
      <c r="T156" s="54"/>
      <c r="U156" s="53" t="s">
        <v>15</v>
      </c>
      <c r="V156" s="54"/>
      <c r="W156" s="48"/>
      <c r="X156" s="48"/>
      <c r="Y156" s="430"/>
      <c r="Z156" s="430"/>
    </row>
    <row r="157" spans="10:26" ht="21" customHeight="1">
      <c r="J157" s="48" t="s">
        <v>17</v>
      </c>
      <c r="K157" s="54"/>
      <c r="L157" s="53" t="s">
        <v>15</v>
      </c>
      <c r="M157" s="54"/>
      <c r="N157" s="48"/>
      <c r="O157" s="48"/>
      <c r="P157" s="48" t="s">
        <v>18</v>
      </c>
      <c r="Q157" s="48"/>
      <c r="R157" s="48"/>
      <c r="S157" s="48" t="s">
        <v>17</v>
      </c>
      <c r="T157" s="54"/>
      <c r="U157" s="53" t="s">
        <v>15</v>
      </c>
      <c r="V157" s="54"/>
      <c r="W157" s="48"/>
      <c r="X157" s="48"/>
      <c r="Y157" s="48" t="s">
        <v>18</v>
      </c>
      <c r="Z157" s="48"/>
    </row>
    <row r="158" spans="10:26" ht="21" customHeight="1">
      <c r="J158" s="48" t="s">
        <v>19</v>
      </c>
      <c r="K158" s="54"/>
      <c r="L158" s="53" t="s">
        <v>15</v>
      </c>
      <c r="M158" s="54"/>
      <c r="N158" s="48"/>
      <c r="O158" s="48"/>
      <c r="P158" s="48"/>
      <c r="Q158" s="48"/>
      <c r="R158" s="48"/>
      <c r="S158" s="48" t="s">
        <v>19</v>
      </c>
      <c r="T158" s="54"/>
      <c r="U158" s="53" t="s">
        <v>15</v>
      </c>
      <c r="V158" s="54"/>
      <c r="W158" s="48"/>
      <c r="X158" s="48"/>
      <c r="Y158" s="48"/>
      <c r="Z158" s="48"/>
    </row>
    <row r="159" spans="10:26" ht="21" customHeight="1">
      <c r="J159" s="48" t="s">
        <v>20</v>
      </c>
      <c r="K159" s="54"/>
      <c r="L159" s="53" t="s">
        <v>15</v>
      </c>
      <c r="M159" s="54"/>
      <c r="N159" s="48"/>
      <c r="O159" s="48"/>
      <c r="P159" s="430"/>
      <c r="Q159" s="430"/>
      <c r="R159" s="48"/>
      <c r="S159" s="48" t="s">
        <v>20</v>
      </c>
      <c r="T159" s="54"/>
      <c r="U159" s="53" t="s">
        <v>15</v>
      </c>
      <c r="V159" s="54"/>
      <c r="W159" s="48"/>
      <c r="X159" s="48"/>
      <c r="Y159" s="430"/>
      <c r="Z159" s="430"/>
    </row>
    <row r="160" spans="10:26" ht="21" customHeight="1">
      <c r="J160" s="48" t="s">
        <v>21</v>
      </c>
      <c r="K160" s="54"/>
      <c r="L160" s="53" t="s">
        <v>15</v>
      </c>
      <c r="M160" s="54"/>
      <c r="N160" s="48"/>
      <c r="O160" s="48"/>
      <c r="P160" s="48" t="s">
        <v>22</v>
      </c>
      <c r="Q160" s="48"/>
      <c r="R160" s="48"/>
      <c r="S160" s="48" t="s">
        <v>21</v>
      </c>
      <c r="T160" s="54"/>
      <c r="U160" s="53" t="s">
        <v>15</v>
      </c>
      <c r="V160" s="54"/>
      <c r="W160" s="48"/>
      <c r="X160" s="48"/>
      <c r="Y160" s="48" t="s">
        <v>22</v>
      </c>
      <c r="Z160" s="48"/>
    </row>
    <row r="161" spans="10:26" ht="21" customHeight="1">
      <c r="J161" s="48" t="s">
        <v>23</v>
      </c>
      <c r="K161" s="54"/>
      <c r="L161" s="53" t="s">
        <v>15</v>
      </c>
      <c r="M161" s="54"/>
      <c r="N161" s="48"/>
      <c r="O161" s="48"/>
      <c r="P161" s="48"/>
      <c r="Q161" s="48"/>
      <c r="R161" s="48"/>
      <c r="S161" s="48" t="s">
        <v>23</v>
      </c>
      <c r="T161" s="54"/>
      <c r="U161" s="53" t="s">
        <v>15</v>
      </c>
      <c r="V161" s="54"/>
      <c r="W161" s="48"/>
      <c r="X161" s="48"/>
      <c r="Y161" s="48"/>
      <c r="Z161" s="48"/>
    </row>
    <row r="162" spans="10:26" ht="21" customHeight="1">
      <c r="J162" s="48" t="s">
        <v>24</v>
      </c>
      <c r="K162" s="54"/>
      <c r="L162" s="53" t="s">
        <v>15</v>
      </c>
      <c r="M162" s="54"/>
      <c r="N162" s="48"/>
      <c r="O162" s="48"/>
      <c r="P162" s="430"/>
      <c r="Q162" s="430"/>
      <c r="R162" s="48"/>
      <c r="S162" s="48" t="s">
        <v>24</v>
      </c>
      <c r="T162" s="54"/>
      <c r="U162" s="53" t="s">
        <v>15</v>
      </c>
      <c r="V162" s="54"/>
      <c r="W162" s="48"/>
      <c r="X162" s="48"/>
      <c r="Y162" s="430"/>
      <c r="Z162" s="430"/>
    </row>
    <row r="163" spans="10:26" ht="21" customHeight="1">
      <c r="J163" s="48" t="s">
        <v>25</v>
      </c>
      <c r="K163" s="54"/>
      <c r="L163" s="53" t="s">
        <v>15</v>
      </c>
      <c r="M163" s="54"/>
      <c r="N163" s="48"/>
      <c r="O163" s="48"/>
      <c r="P163" s="48" t="s">
        <v>26</v>
      </c>
      <c r="Q163" s="48"/>
      <c r="R163" s="48"/>
      <c r="S163" s="48" t="s">
        <v>25</v>
      </c>
      <c r="T163" s="54"/>
      <c r="U163" s="53" t="s">
        <v>15</v>
      </c>
      <c r="V163" s="54"/>
      <c r="W163" s="48"/>
      <c r="X163" s="48"/>
      <c r="Y163" s="48" t="s">
        <v>26</v>
      </c>
      <c r="Z163" s="48"/>
    </row>
    <row r="164" spans="10:26" ht="21" customHeight="1">
      <c r="J164" s="48"/>
      <c r="K164" s="48"/>
      <c r="L164" s="53"/>
      <c r="M164" s="48"/>
      <c r="N164" s="48"/>
      <c r="O164" s="48"/>
      <c r="P164" s="48"/>
      <c r="Q164" s="48"/>
      <c r="R164" s="48"/>
      <c r="S164" s="48"/>
      <c r="T164" s="48"/>
      <c r="U164" s="53"/>
      <c r="V164" s="48"/>
      <c r="W164" s="48"/>
      <c r="X164" s="48"/>
      <c r="Y164" s="48"/>
      <c r="Z164" s="48"/>
    </row>
    <row r="165" spans="10:26" ht="21" customHeight="1">
      <c r="J165" s="55"/>
      <c r="K165" s="55"/>
      <c r="L165" s="55"/>
      <c r="M165" s="55"/>
      <c r="N165" s="55"/>
      <c r="O165" s="55"/>
      <c r="P165" s="55"/>
      <c r="Q165" s="55"/>
      <c r="R165" s="48"/>
      <c r="S165" s="55"/>
      <c r="T165" s="55"/>
      <c r="U165" s="55"/>
      <c r="V165" s="55"/>
      <c r="W165" s="55"/>
      <c r="X165" s="55"/>
      <c r="Y165" s="55"/>
      <c r="Z165" s="55"/>
    </row>
    <row r="166" spans="10:26" ht="21" customHeight="1">
      <c r="J166" s="1" t="s">
        <v>8</v>
      </c>
      <c r="K166" s="48"/>
      <c r="L166" s="48"/>
      <c r="M166" s="48"/>
      <c r="N166" s="48"/>
      <c r="O166" s="48"/>
      <c r="P166" s="48"/>
      <c r="Q166" s="48"/>
      <c r="R166" s="48"/>
      <c r="S166" s="1" t="s">
        <v>8</v>
      </c>
      <c r="T166" s="48"/>
      <c r="U166" s="48"/>
      <c r="V166" s="48"/>
      <c r="W166" s="48"/>
      <c r="X166" s="48"/>
      <c r="Y166" s="48"/>
      <c r="Z166" s="48"/>
    </row>
    <row r="167" spans="10:26" ht="21" customHeight="1"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0:26" ht="21" customHeight="1">
      <c r="J168" s="48" t="s">
        <v>9</v>
      </c>
      <c r="K168" s="48"/>
      <c r="L168" s="433">
        <f>+$D$3</f>
      </c>
      <c r="M168" s="435"/>
      <c r="N168" s="435"/>
      <c r="O168" s="48"/>
      <c r="P168" s="48"/>
      <c r="Q168" s="48"/>
      <c r="R168" s="48"/>
      <c r="S168" s="48" t="s">
        <v>9</v>
      </c>
      <c r="T168" s="48"/>
      <c r="U168" s="433">
        <f>+$D$3</f>
      </c>
      <c r="V168" s="435"/>
      <c r="W168" s="435"/>
      <c r="X168" s="48"/>
      <c r="Y168" s="48"/>
      <c r="Z168" s="48"/>
    </row>
    <row r="169" spans="10:26" ht="21" customHeight="1"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0:26" ht="21" customHeight="1">
      <c r="J170" s="48" t="s">
        <v>10</v>
      </c>
      <c r="K170" s="48"/>
      <c r="L170" s="430" t="str">
        <f>+$D$1</f>
        <v>Acon GP</v>
      </c>
      <c r="M170" s="430"/>
      <c r="N170" s="430"/>
      <c r="O170" s="430"/>
      <c r="P170" s="430"/>
      <c r="Q170" s="48"/>
      <c r="R170" s="48"/>
      <c r="S170" s="48" t="s">
        <v>10</v>
      </c>
      <c r="T170" s="48"/>
      <c r="U170" s="430" t="str">
        <f>+$D$1</f>
        <v>Acon GP</v>
      </c>
      <c r="V170" s="430"/>
      <c r="W170" s="430"/>
      <c r="X170" s="430"/>
      <c r="Y170" s="430"/>
      <c r="Z170" s="48"/>
    </row>
    <row r="171" spans="10:26" ht="21" customHeight="1"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0:26" ht="21" customHeight="1">
      <c r="J172" s="48" t="s">
        <v>11</v>
      </c>
      <c r="K172" s="48"/>
      <c r="L172" s="430" t="str">
        <f>+$D$2</f>
        <v>TAS</v>
      </c>
      <c r="M172" s="430"/>
      <c r="N172" s="49" t="s">
        <v>12</v>
      </c>
      <c r="O172" s="48"/>
      <c r="P172" s="50"/>
      <c r="Q172" s="48"/>
      <c r="R172" s="48"/>
      <c r="S172" s="48" t="s">
        <v>11</v>
      </c>
      <c r="T172" s="48"/>
      <c r="U172" s="430" t="str">
        <f>+$D$2</f>
        <v>TAS</v>
      </c>
      <c r="V172" s="430"/>
      <c r="W172" s="49" t="s">
        <v>12</v>
      </c>
      <c r="X172" s="48"/>
      <c r="Y172" s="51"/>
      <c r="Z172" s="48"/>
    </row>
    <row r="173" spans="10:26" ht="21" customHeight="1"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0:26" ht="21" customHeight="1">
      <c r="J174" s="430" t="str">
        <f>+C27</f>
        <v>Marko Hiltunen</v>
      </c>
      <c r="K174" s="430"/>
      <c r="L174" s="430"/>
      <c r="M174" s="430"/>
      <c r="N174" s="52" t="s">
        <v>13</v>
      </c>
      <c r="O174" s="53"/>
      <c r="P174" s="430" t="str">
        <f>+C28</f>
        <v>Jussi Hietanen</v>
      </c>
      <c r="Q174" s="430"/>
      <c r="R174" s="48"/>
      <c r="S174" s="430" t="str">
        <f>+C29</f>
        <v>Janne Röpelinen</v>
      </c>
      <c r="T174" s="430"/>
      <c r="U174" s="430"/>
      <c r="V174" s="430"/>
      <c r="W174" s="52" t="s">
        <v>13</v>
      </c>
      <c r="X174" s="53"/>
      <c r="Y174" s="430" t="str">
        <f>+C30</f>
        <v>Juha Ranta</v>
      </c>
      <c r="Z174" s="430"/>
    </row>
    <row r="175" spans="10:26" ht="21" customHeight="1">
      <c r="J175" s="48" t="s">
        <v>4</v>
      </c>
      <c r="K175" s="48"/>
      <c r="L175" s="48"/>
      <c r="M175" s="48"/>
      <c r="N175" s="48"/>
      <c r="O175" s="48"/>
      <c r="P175" s="48" t="s">
        <v>4</v>
      </c>
      <c r="Q175" s="48"/>
      <c r="R175" s="48"/>
      <c r="S175" s="48" t="s">
        <v>4</v>
      </c>
      <c r="T175" s="48"/>
      <c r="U175" s="48"/>
      <c r="V175" s="48"/>
      <c r="W175" s="48"/>
      <c r="X175" s="48"/>
      <c r="Y175" s="48" t="s">
        <v>4</v>
      </c>
      <c r="Z175" s="48"/>
    </row>
    <row r="176" spans="10:26" ht="21" customHeight="1"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0:26" ht="21" customHeight="1">
      <c r="J177" s="430" t="str">
        <f>+D27</f>
        <v>OPT-86</v>
      </c>
      <c r="K177" s="430"/>
      <c r="L177" s="430"/>
      <c r="M177" s="430"/>
      <c r="N177" s="48"/>
      <c r="O177" s="48"/>
      <c r="P177" s="430" t="str">
        <f>+D28</f>
        <v>SeSi</v>
      </c>
      <c r="Q177" s="430"/>
      <c r="R177" s="48"/>
      <c r="S177" s="430" t="str">
        <f>+D29</f>
        <v>OPT-86</v>
      </c>
      <c r="T177" s="430"/>
      <c r="U177" s="430"/>
      <c r="V177" s="430"/>
      <c r="W177" s="48"/>
      <c r="X177" s="48"/>
      <c r="Y177" s="430" t="str">
        <f>+D30</f>
        <v>OPT-86</v>
      </c>
      <c r="Z177" s="430"/>
    </row>
    <row r="178" spans="10:26" ht="21" customHeight="1">
      <c r="J178" s="48" t="s">
        <v>5</v>
      </c>
      <c r="K178" s="48"/>
      <c r="L178" s="48"/>
      <c r="M178" s="48"/>
      <c r="N178" s="48"/>
      <c r="O178" s="48"/>
      <c r="P178" s="48" t="s">
        <v>5</v>
      </c>
      <c r="Q178" s="48"/>
      <c r="R178" s="48"/>
      <c r="S178" s="48" t="s">
        <v>5</v>
      </c>
      <c r="T178" s="48"/>
      <c r="U178" s="48"/>
      <c r="V178" s="48"/>
      <c r="W178" s="48"/>
      <c r="X178" s="48"/>
      <c r="Y178" s="48" t="s">
        <v>5</v>
      </c>
      <c r="Z178" s="48"/>
    </row>
    <row r="179" spans="10:26" ht="21" customHeight="1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0:26" ht="21" customHeight="1">
      <c r="J180" s="48" t="s">
        <v>14</v>
      </c>
      <c r="K180" s="50"/>
      <c r="L180" s="53" t="s">
        <v>15</v>
      </c>
      <c r="M180" s="50"/>
      <c r="N180" s="48"/>
      <c r="O180" s="48"/>
      <c r="P180" s="48"/>
      <c r="Q180" s="48"/>
      <c r="R180" s="48"/>
      <c r="S180" s="48" t="s">
        <v>14</v>
      </c>
      <c r="T180" s="50"/>
      <c r="U180" s="53" t="s">
        <v>15</v>
      </c>
      <c r="V180" s="50"/>
      <c r="W180" s="48"/>
      <c r="X180" s="48"/>
      <c r="Y180" s="48"/>
      <c r="Z180" s="48"/>
    </row>
    <row r="181" spans="10:26" ht="21" customHeight="1">
      <c r="J181" s="48" t="s">
        <v>16</v>
      </c>
      <c r="K181" s="54"/>
      <c r="L181" s="53" t="s">
        <v>15</v>
      </c>
      <c r="M181" s="54"/>
      <c r="N181" s="48"/>
      <c r="O181" s="48"/>
      <c r="P181" s="430"/>
      <c r="Q181" s="430"/>
      <c r="R181" s="48"/>
      <c r="S181" s="48" t="s">
        <v>16</v>
      </c>
      <c r="T181" s="54"/>
      <c r="U181" s="53" t="s">
        <v>15</v>
      </c>
      <c r="V181" s="54"/>
      <c r="W181" s="48"/>
      <c r="X181" s="48"/>
      <c r="Y181" s="430"/>
      <c r="Z181" s="430"/>
    </row>
    <row r="182" spans="10:26" ht="21" customHeight="1">
      <c r="J182" s="48" t="s">
        <v>17</v>
      </c>
      <c r="K182" s="54"/>
      <c r="L182" s="53" t="s">
        <v>15</v>
      </c>
      <c r="M182" s="54"/>
      <c r="N182" s="48"/>
      <c r="O182" s="48"/>
      <c r="P182" s="48" t="s">
        <v>18</v>
      </c>
      <c r="Q182" s="48"/>
      <c r="R182" s="48"/>
      <c r="S182" s="48" t="s">
        <v>17</v>
      </c>
      <c r="T182" s="54"/>
      <c r="U182" s="53" t="s">
        <v>15</v>
      </c>
      <c r="V182" s="54"/>
      <c r="W182" s="48"/>
      <c r="X182" s="48"/>
      <c r="Y182" s="48" t="s">
        <v>18</v>
      </c>
      <c r="Z182" s="48"/>
    </row>
    <row r="183" spans="10:26" ht="21" customHeight="1">
      <c r="J183" s="48" t="s">
        <v>19</v>
      </c>
      <c r="K183" s="54"/>
      <c r="L183" s="53" t="s">
        <v>15</v>
      </c>
      <c r="M183" s="54"/>
      <c r="N183" s="48"/>
      <c r="O183" s="48"/>
      <c r="P183" s="48"/>
      <c r="Q183" s="48"/>
      <c r="R183" s="48"/>
      <c r="S183" s="48" t="s">
        <v>19</v>
      </c>
      <c r="T183" s="54"/>
      <c r="U183" s="53" t="s">
        <v>15</v>
      </c>
      <c r="V183" s="54"/>
      <c r="W183" s="48"/>
      <c r="X183" s="48"/>
      <c r="Y183" s="48"/>
      <c r="Z183" s="48"/>
    </row>
    <row r="184" spans="10:26" ht="21" customHeight="1">
      <c r="J184" s="48" t="s">
        <v>20</v>
      </c>
      <c r="K184" s="54"/>
      <c r="L184" s="53" t="s">
        <v>15</v>
      </c>
      <c r="M184" s="54"/>
      <c r="N184" s="48"/>
      <c r="O184" s="48"/>
      <c r="P184" s="430"/>
      <c r="Q184" s="430"/>
      <c r="R184" s="48"/>
      <c r="S184" s="48" t="s">
        <v>20</v>
      </c>
      <c r="T184" s="54"/>
      <c r="U184" s="53" t="s">
        <v>15</v>
      </c>
      <c r="V184" s="54"/>
      <c r="W184" s="48"/>
      <c r="X184" s="48"/>
      <c r="Y184" s="430"/>
      <c r="Z184" s="430"/>
    </row>
    <row r="185" spans="10:26" ht="21" customHeight="1">
      <c r="J185" s="48" t="s">
        <v>21</v>
      </c>
      <c r="K185" s="54"/>
      <c r="L185" s="53" t="s">
        <v>15</v>
      </c>
      <c r="M185" s="54"/>
      <c r="N185" s="48"/>
      <c r="O185" s="48"/>
      <c r="P185" s="48" t="s">
        <v>22</v>
      </c>
      <c r="Q185" s="48"/>
      <c r="R185" s="48"/>
      <c r="S185" s="48" t="s">
        <v>21</v>
      </c>
      <c r="T185" s="54"/>
      <c r="U185" s="53" t="s">
        <v>15</v>
      </c>
      <c r="V185" s="54"/>
      <c r="W185" s="48"/>
      <c r="X185" s="48"/>
      <c r="Y185" s="48" t="s">
        <v>22</v>
      </c>
      <c r="Z185" s="48"/>
    </row>
    <row r="186" spans="10:26" ht="21" customHeight="1">
      <c r="J186" s="48" t="s">
        <v>23</v>
      </c>
      <c r="K186" s="54"/>
      <c r="L186" s="53" t="s">
        <v>15</v>
      </c>
      <c r="M186" s="54"/>
      <c r="N186" s="48"/>
      <c r="O186" s="48"/>
      <c r="P186" s="48"/>
      <c r="Q186" s="48"/>
      <c r="R186" s="48"/>
      <c r="S186" s="48" t="s">
        <v>23</v>
      </c>
      <c r="T186" s="54"/>
      <c r="U186" s="53" t="s">
        <v>15</v>
      </c>
      <c r="V186" s="54"/>
      <c r="W186" s="48"/>
      <c r="X186" s="48"/>
      <c r="Y186" s="48"/>
      <c r="Z186" s="48"/>
    </row>
    <row r="187" spans="10:26" ht="21" customHeight="1">
      <c r="J187" s="48" t="s">
        <v>24</v>
      </c>
      <c r="K187" s="54"/>
      <c r="L187" s="53" t="s">
        <v>15</v>
      </c>
      <c r="M187" s="54"/>
      <c r="N187" s="48"/>
      <c r="O187" s="48"/>
      <c r="P187" s="430"/>
      <c r="Q187" s="430"/>
      <c r="R187" s="48"/>
      <c r="S187" s="48" t="s">
        <v>24</v>
      </c>
      <c r="T187" s="54"/>
      <c r="U187" s="53" t="s">
        <v>15</v>
      </c>
      <c r="V187" s="54"/>
      <c r="W187" s="48"/>
      <c r="X187" s="48"/>
      <c r="Y187" s="430"/>
      <c r="Z187" s="430"/>
    </row>
    <row r="188" spans="10:26" ht="21" customHeight="1">
      <c r="J188" s="48" t="s">
        <v>25</v>
      </c>
      <c r="K188" s="54"/>
      <c r="L188" s="53" t="s">
        <v>15</v>
      </c>
      <c r="M188" s="54"/>
      <c r="N188" s="48"/>
      <c r="O188" s="48"/>
      <c r="P188" s="48" t="s">
        <v>26</v>
      </c>
      <c r="Q188" s="48"/>
      <c r="R188" s="48"/>
      <c r="S188" s="48" t="s">
        <v>25</v>
      </c>
      <c r="T188" s="54"/>
      <c r="U188" s="53" t="s">
        <v>15</v>
      </c>
      <c r="V188" s="54"/>
      <c r="W188" s="48"/>
      <c r="X188" s="48"/>
      <c r="Y188" s="48" t="s">
        <v>26</v>
      </c>
      <c r="Z188" s="48"/>
    </row>
    <row r="189" spans="10:26" ht="21" customHeight="1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0:26" ht="21" customHeight="1">
      <c r="J190" s="55"/>
      <c r="K190" s="55"/>
      <c r="L190" s="55"/>
      <c r="M190" s="55"/>
      <c r="N190" s="55"/>
      <c r="O190" s="55"/>
      <c r="P190" s="55"/>
      <c r="Q190" s="55"/>
      <c r="R190" s="48"/>
      <c r="S190" s="55"/>
      <c r="T190" s="55"/>
      <c r="U190" s="55"/>
      <c r="V190" s="55"/>
      <c r="W190" s="55"/>
      <c r="X190" s="55"/>
      <c r="Y190" s="55"/>
      <c r="Z190" s="55"/>
    </row>
    <row r="191" spans="10:26" ht="21" customHeight="1">
      <c r="J191" s="1" t="s">
        <v>8</v>
      </c>
      <c r="K191" s="48"/>
      <c r="L191" s="48"/>
      <c r="M191" s="48"/>
      <c r="N191" s="48"/>
      <c r="O191" s="48"/>
      <c r="P191" s="48"/>
      <c r="Q191" s="48"/>
      <c r="R191" s="48"/>
      <c r="S191" s="1" t="s">
        <v>8</v>
      </c>
      <c r="T191" s="48"/>
      <c r="U191" s="48"/>
      <c r="V191" s="48"/>
      <c r="W191" s="48"/>
      <c r="X191" s="48"/>
      <c r="Y191" s="48"/>
      <c r="Z191" s="48"/>
    </row>
    <row r="192" spans="10:26" ht="21" customHeight="1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0:26" ht="21" customHeight="1">
      <c r="J193" s="48" t="s">
        <v>9</v>
      </c>
      <c r="K193" s="48"/>
      <c r="L193" s="433">
        <f>+$D$3</f>
      </c>
      <c r="M193" s="435"/>
      <c r="N193" s="435"/>
      <c r="O193" s="48"/>
      <c r="P193" s="48"/>
      <c r="Q193" s="48"/>
      <c r="R193" s="48"/>
      <c r="S193" s="48" t="s">
        <v>9</v>
      </c>
      <c r="T193" s="48"/>
      <c r="U193" s="433">
        <f>+$D$3</f>
      </c>
      <c r="V193" s="435"/>
      <c r="W193" s="435"/>
      <c r="X193" s="48"/>
      <c r="Y193" s="48"/>
      <c r="Z193" s="48"/>
    </row>
    <row r="194" spans="10:26" ht="21" customHeight="1"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0:26" ht="21" customHeight="1">
      <c r="J195" s="48" t="s">
        <v>10</v>
      </c>
      <c r="K195" s="48"/>
      <c r="L195" s="430" t="str">
        <f>+$D$1</f>
        <v>Acon GP</v>
      </c>
      <c r="M195" s="430"/>
      <c r="N195" s="430"/>
      <c r="O195" s="430"/>
      <c r="P195" s="430"/>
      <c r="Q195" s="48"/>
      <c r="R195" s="48"/>
      <c r="S195" s="48" t="s">
        <v>10</v>
      </c>
      <c r="T195" s="48"/>
      <c r="U195" s="430" t="str">
        <f>+$D$1</f>
        <v>Acon GP</v>
      </c>
      <c r="V195" s="430"/>
      <c r="W195" s="430"/>
      <c r="X195" s="430"/>
      <c r="Y195" s="430"/>
      <c r="Z195" s="48"/>
    </row>
    <row r="196" spans="10:26" ht="21" customHeight="1"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0:26" ht="21" customHeight="1">
      <c r="J197" s="48" t="s">
        <v>11</v>
      </c>
      <c r="K197" s="48"/>
      <c r="L197" s="430" t="str">
        <f>+$D$2</f>
        <v>TAS</v>
      </c>
      <c r="M197" s="430"/>
      <c r="N197" s="49" t="s">
        <v>12</v>
      </c>
      <c r="O197" s="48"/>
      <c r="P197" s="50"/>
      <c r="Q197" s="48"/>
      <c r="R197" s="48"/>
      <c r="S197" s="48" t="s">
        <v>11</v>
      </c>
      <c r="T197" s="48"/>
      <c r="U197" s="430" t="str">
        <f>+$D$2</f>
        <v>TAS</v>
      </c>
      <c r="V197" s="430"/>
      <c r="W197" s="49" t="s">
        <v>12</v>
      </c>
      <c r="X197" s="48"/>
      <c r="Y197" s="51"/>
      <c r="Z197" s="48"/>
    </row>
    <row r="198" spans="10:26" ht="21" customHeight="1"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0:26" ht="21" customHeight="1">
      <c r="J199" s="430" t="str">
        <f>+C32</f>
        <v>Kullervo Haapalainen</v>
      </c>
      <c r="K199" s="430"/>
      <c r="L199" s="430"/>
      <c r="M199" s="430"/>
      <c r="N199" s="52" t="s">
        <v>13</v>
      </c>
      <c r="O199" s="53"/>
      <c r="P199" s="430">
        <f>+C33</f>
      </c>
      <c r="Q199" s="430"/>
      <c r="R199" s="48"/>
      <c r="S199" s="430" t="str">
        <f>+C34</f>
        <v>Tauno Kara</v>
      </c>
      <c r="T199" s="430"/>
      <c r="U199" s="430"/>
      <c r="V199" s="430"/>
      <c r="W199" s="52" t="s">
        <v>13</v>
      </c>
      <c r="X199" s="53"/>
      <c r="Y199" s="430" t="str">
        <f>+C35</f>
        <v>Markus Perkkiö</v>
      </c>
      <c r="Z199" s="430"/>
    </row>
    <row r="200" spans="10:26" ht="21" customHeight="1">
      <c r="J200" s="48" t="s">
        <v>4</v>
      </c>
      <c r="K200" s="48"/>
      <c r="L200" s="48"/>
      <c r="M200" s="48"/>
      <c r="N200" s="48"/>
      <c r="O200" s="48"/>
      <c r="P200" s="48" t="s">
        <v>4</v>
      </c>
      <c r="Q200" s="48"/>
      <c r="R200" s="48"/>
      <c r="S200" s="48" t="s">
        <v>4</v>
      </c>
      <c r="T200" s="48"/>
      <c r="U200" s="48"/>
      <c r="V200" s="48"/>
      <c r="W200" s="48"/>
      <c r="X200" s="48"/>
      <c r="Y200" s="48" t="s">
        <v>4</v>
      </c>
      <c r="Z200" s="48"/>
    </row>
    <row r="201" spans="10:26" ht="21" customHeight="1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0:26" ht="21" customHeight="1">
      <c r="J202" s="430" t="str">
        <f>+D32</f>
        <v>OPT-86</v>
      </c>
      <c r="K202" s="430"/>
      <c r="L202" s="430"/>
      <c r="M202" s="430"/>
      <c r="N202" s="48"/>
      <c r="O202" s="48"/>
      <c r="P202" s="430">
        <f>+D33</f>
      </c>
      <c r="Q202" s="430"/>
      <c r="R202" s="48"/>
      <c r="S202" s="430" t="str">
        <f>+D34</f>
        <v>JysRy</v>
      </c>
      <c r="T202" s="430"/>
      <c r="U202" s="430"/>
      <c r="V202" s="430"/>
      <c r="W202" s="48"/>
      <c r="X202" s="48"/>
      <c r="Y202" s="430" t="str">
        <f>+D35</f>
        <v>OPT-86</v>
      </c>
      <c r="Z202" s="430"/>
    </row>
    <row r="203" spans="10:26" ht="21" customHeight="1">
      <c r="J203" s="48" t="s">
        <v>5</v>
      </c>
      <c r="K203" s="48"/>
      <c r="L203" s="48"/>
      <c r="M203" s="48"/>
      <c r="N203" s="48"/>
      <c r="O203" s="48"/>
      <c r="P203" s="48" t="s">
        <v>5</v>
      </c>
      <c r="Q203" s="48"/>
      <c r="R203" s="48"/>
      <c r="S203" s="48" t="s">
        <v>5</v>
      </c>
      <c r="T203" s="48"/>
      <c r="U203" s="48"/>
      <c r="V203" s="48"/>
      <c r="W203" s="48"/>
      <c r="X203" s="48"/>
      <c r="Y203" s="48" t="s">
        <v>5</v>
      </c>
      <c r="Z203" s="48"/>
    </row>
    <row r="204" spans="10:26" ht="21" customHeight="1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0:26" ht="21" customHeight="1">
      <c r="J205" s="48" t="s">
        <v>14</v>
      </c>
      <c r="K205" s="50"/>
      <c r="L205" s="53" t="s">
        <v>15</v>
      </c>
      <c r="M205" s="50"/>
      <c r="N205" s="48"/>
      <c r="O205" s="48"/>
      <c r="P205" s="48"/>
      <c r="Q205" s="48"/>
      <c r="R205" s="48"/>
      <c r="S205" s="48" t="s">
        <v>14</v>
      </c>
      <c r="T205" s="50"/>
      <c r="U205" s="53" t="s">
        <v>15</v>
      </c>
      <c r="V205" s="50"/>
      <c r="W205" s="48"/>
      <c r="X205" s="48"/>
      <c r="Y205" s="48"/>
      <c r="Z205" s="48"/>
    </row>
    <row r="206" spans="10:26" ht="21" customHeight="1">
      <c r="J206" s="48" t="s">
        <v>16</v>
      </c>
      <c r="K206" s="54"/>
      <c r="L206" s="53" t="s">
        <v>15</v>
      </c>
      <c r="M206" s="54"/>
      <c r="N206" s="48"/>
      <c r="O206" s="48"/>
      <c r="P206" s="430"/>
      <c r="Q206" s="430"/>
      <c r="R206" s="48"/>
      <c r="S206" s="48" t="s">
        <v>16</v>
      </c>
      <c r="T206" s="54"/>
      <c r="U206" s="53" t="s">
        <v>15</v>
      </c>
      <c r="V206" s="54"/>
      <c r="W206" s="48"/>
      <c r="X206" s="48"/>
      <c r="Y206" s="430"/>
      <c r="Z206" s="430"/>
    </row>
    <row r="207" spans="10:26" ht="21" customHeight="1">
      <c r="J207" s="48" t="s">
        <v>17</v>
      </c>
      <c r="K207" s="54"/>
      <c r="L207" s="53" t="s">
        <v>15</v>
      </c>
      <c r="M207" s="54"/>
      <c r="N207" s="48"/>
      <c r="O207" s="48"/>
      <c r="P207" s="48" t="s">
        <v>18</v>
      </c>
      <c r="Q207" s="48"/>
      <c r="R207" s="48"/>
      <c r="S207" s="48" t="s">
        <v>17</v>
      </c>
      <c r="T207" s="54"/>
      <c r="U207" s="53" t="s">
        <v>15</v>
      </c>
      <c r="V207" s="54"/>
      <c r="W207" s="48"/>
      <c r="X207" s="48"/>
      <c r="Y207" s="48" t="s">
        <v>18</v>
      </c>
      <c r="Z207" s="48"/>
    </row>
    <row r="208" spans="10:26" ht="21" customHeight="1">
      <c r="J208" s="48" t="s">
        <v>19</v>
      </c>
      <c r="K208" s="54"/>
      <c r="L208" s="53" t="s">
        <v>15</v>
      </c>
      <c r="M208" s="54"/>
      <c r="N208" s="48"/>
      <c r="O208" s="48"/>
      <c r="P208" s="48"/>
      <c r="Q208" s="48"/>
      <c r="R208" s="48"/>
      <c r="S208" s="48" t="s">
        <v>19</v>
      </c>
      <c r="T208" s="54"/>
      <c r="U208" s="53" t="s">
        <v>15</v>
      </c>
      <c r="V208" s="54"/>
      <c r="W208" s="48"/>
      <c r="X208" s="48"/>
      <c r="Y208" s="48"/>
      <c r="Z208" s="48"/>
    </row>
    <row r="209" spans="10:26" ht="21" customHeight="1">
      <c r="J209" s="48" t="s">
        <v>20</v>
      </c>
      <c r="K209" s="54"/>
      <c r="L209" s="53" t="s">
        <v>15</v>
      </c>
      <c r="M209" s="54"/>
      <c r="N209" s="48"/>
      <c r="O209" s="48"/>
      <c r="P209" s="430"/>
      <c r="Q209" s="430"/>
      <c r="R209" s="48"/>
      <c r="S209" s="48" t="s">
        <v>20</v>
      </c>
      <c r="T209" s="54"/>
      <c r="U209" s="53" t="s">
        <v>15</v>
      </c>
      <c r="V209" s="54"/>
      <c r="W209" s="48"/>
      <c r="X209" s="48"/>
      <c r="Y209" s="430"/>
      <c r="Z209" s="430"/>
    </row>
    <row r="210" spans="10:26" ht="21" customHeight="1">
      <c r="J210" s="48" t="s">
        <v>21</v>
      </c>
      <c r="K210" s="54"/>
      <c r="L210" s="53" t="s">
        <v>15</v>
      </c>
      <c r="M210" s="54"/>
      <c r="N210" s="48"/>
      <c r="O210" s="48"/>
      <c r="P210" s="48" t="s">
        <v>22</v>
      </c>
      <c r="Q210" s="48"/>
      <c r="R210" s="48"/>
      <c r="S210" s="48" t="s">
        <v>21</v>
      </c>
      <c r="T210" s="54"/>
      <c r="U210" s="53" t="s">
        <v>15</v>
      </c>
      <c r="V210" s="54"/>
      <c r="W210" s="48"/>
      <c r="X210" s="48"/>
      <c r="Y210" s="48" t="s">
        <v>22</v>
      </c>
      <c r="Z210" s="48"/>
    </row>
    <row r="211" spans="10:26" ht="21" customHeight="1">
      <c r="J211" s="48" t="s">
        <v>23</v>
      </c>
      <c r="K211" s="54"/>
      <c r="L211" s="53" t="s">
        <v>15</v>
      </c>
      <c r="M211" s="54"/>
      <c r="N211" s="48"/>
      <c r="O211" s="48"/>
      <c r="P211" s="48"/>
      <c r="Q211" s="48"/>
      <c r="R211" s="48"/>
      <c r="S211" s="48" t="s">
        <v>23</v>
      </c>
      <c r="T211" s="54"/>
      <c r="U211" s="53" t="s">
        <v>15</v>
      </c>
      <c r="V211" s="54"/>
      <c r="W211" s="48"/>
      <c r="X211" s="48"/>
      <c r="Y211" s="48"/>
      <c r="Z211" s="48"/>
    </row>
    <row r="212" spans="10:26" ht="21" customHeight="1">
      <c r="J212" s="48" t="s">
        <v>24</v>
      </c>
      <c r="K212" s="54"/>
      <c r="L212" s="53" t="s">
        <v>15</v>
      </c>
      <c r="M212" s="54"/>
      <c r="N212" s="48"/>
      <c r="O212" s="48"/>
      <c r="P212" s="430"/>
      <c r="Q212" s="430"/>
      <c r="R212" s="48"/>
      <c r="S212" s="48" t="s">
        <v>24</v>
      </c>
      <c r="T212" s="54"/>
      <c r="U212" s="53" t="s">
        <v>15</v>
      </c>
      <c r="V212" s="54"/>
      <c r="W212" s="48"/>
      <c r="X212" s="48"/>
      <c r="Y212" s="430"/>
      <c r="Z212" s="430"/>
    </row>
    <row r="213" spans="10:26" ht="21" customHeight="1">
      <c r="J213" s="48" t="s">
        <v>25</v>
      </c>
      <c r="K213" s="54"/>
      <c r="L213" s="53" t="s">
        <v>15</v>
      </c>
      <c r="M213" s="54"/>
      <c r="N213" s="48"/>
      <c r="O213" s="48"/>
      <c r="P213" s="48" t="s">
        <v>26</v>
      </c>
      <c r="Q213" s="48"/>
      <c r="R213" s="48"/>
      <c r="S213" s="48" t="s">
        <v>25</v>
      </c>
      <c r="T213" s="54"/>
      <c r="U213" s="53" t="s">
        <v>15</v>
      </c>
      <c r="V213" s="54"/>
      <c r="W213" s="48"/>
      <c r="X213" s="48"/>
      <c r="Y213" s="48" t="s">
        <v>26</v>
      </c>
      <c r="Z213" s="48"/>
    </row>
    <row r="214" spans="10:26" ht="21" customHeight="1">
      <c r="J214" s="48"/>
      <c r="K214" s="48"/>
      <c r="L214" s="53"/>
      <c r="M214" s="48"/>
      <c r="N214" s="48"/>
      <c r="O214" s="48"/>
      <c r="P214" s="48"/>
      <c r="Q214" s="48"/>
      <c r="R214" s="48"/>
      <c r="S214" s="48"/>
      <c r="T214" s="48"/>
      <c r="U214" s="53"/>
      <c r="V214" s="48"/>
      <c r="W214" s="48"/>
      <c r="X214" s="48"/>
      <c r="Y214" s="48"/>
      <c r="Z214" s="48"/>
    </row>
    <row r="215" spans="10:26" ht="21" customHeight="1">
      <c r="J215" s="55"/>
      <c r="K215" s="55"/>
      <c r="L215" s="55"/>
      <c r="M215" s="55"/>
      <c r="N215" s="55"/>
      <c r="O215" s="55"/>
      <c r="P215" s="55"/>
      <c r="Q215" s="55"/>
      <c r="R215" s="48"/>
      <c r="S215" s="55"/>
      <c r="T215" s="55"/>
      <c r="U215" s="55"/>
      <c r="V215" s="55"/>
      <c r="W215" s="55"/>
      <c r="X215" s="55"/>
      <c r="Y215" s="55"/>
      <c r="Z215" s="55"/>
    </row>
    <row r="216" spans="10:26" ht="21" customHeight="1">
      <c r="J216" s="1" t="s">
        <v>8</v>
      </c>
      <c r="K216" s="48"/>
      <c r="L216" s="48"/>
      <c r="M216" s="48"/>
      <c r="N216" s="48"/>
      <c r="O216" s="48"/>
      <c r="P216" s="48"/>
      <c r="Q216" s="48"/>
      <c r="R216" s="48"/>
      <c r="S216" s="1" t="s">
        <v>8</v>
      </c>
      <c r="T216" s="48"/>
      <c r="U216" s="48"/>
      <c r="V216" s="48"/>
      <c r="W216" s="48"/>
      <c r="X216" s="48"/>
      <c r="Y216" s="48"/>
      <c r="Z216" s="48"/>
    </row>
    <row r="217" spans="10:26" ht="21" customHeight="1"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0:26" ht="21" customHeight="1">
      <c r="J218" s="48" t="s">
        <v>9</v>
      </c>
      <c r="K218" s="48"/>
      <c r="L218" s="433">
        <f>+$D$3</f>
      </c>
      <c r="M218" s="435"/>
      <c r="N218" s="435"/>
      <c r="O218" s="48"/>
      <c r="P218" s="48"/>
      <c r="Q218" s="48"/>
      <c r="R218" s="48"/>
      <c r="S218" s="48" t="s">
        <v>9</v>
      </c>
      <c r="T218" s="48"/>
      <c r="U218" s="433">
        <f>+$D$3</f>
      </c>
      <c r="V218" s="435"/>
      <c r="W218" s="435"/>
      <c r="X218" s="48"/>
      <c r="Y218" s="48"/>
      <c r="Z218" s="48"/>
    </row>
    <row r="219" spans="10:26" ht="21" customHeight="1"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0:26" ht="21" customHeight="1">
      <c r="J220" s="48" t="s">
        <v>10</v>
      </c>
      <c r="K220" s="48"/>
      <c r="L220" s="430" t="str">
        <f>+$D$1</f>
        <v>Acon GP</v>
      </c>
      <c r="M220" s="430"/>
      <c r="N220" s="430"/>
      <c r="O220" s="430"/>
      <c r="P220" s="430"/>
      <c r="Q220" s="48"/>
      <c r="R220" s="48"/>
      <c r="S220" s="48" t="s">
        <v>10</v>
      </c>
      <c r="T220" s="48"/>
      <c r="U220" s="430" t="str">
        <f>+$D$1</f>
        <v>Acon GP</v>
      </c>
      <c r="V220" s="430"/>
      <c r="W220" s="430"/>
      <c r="X220" s="430"/>
      <c r="Y220" s="430"/>
      <c r="Z220" s="48"/>
    </row>
    <row r="221" spans="10:26" ht="21" customHeight="1"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0:26" ht="21" customHeight="1">
      <c r="J222" s="48" t="s">
        <v>11</v>
      </c>
      <c r="K222" s="48"/>
      <c r="L222" s="430" t="str">
        <f>+$D$2</f>
        <v>TAS</v>
      </c>
      <c r="M222" s="430"/>
      <c r="N222" s="49" t="s">
        <v>12</v>
      </c>
      <c r="O222" s="48"/>
      <c r="P222" s="50"/>
      <c r="Q222" s="48"/>
      <c r="R222" s="48"/>
      <c r="S222" s="48" t="s">
        <v>11</v>
      </c>
      <c r="T222" s="48"/>
      <c r="U222" s="430" t="str">
        <f>+$D$2</f>
        <v>TAS</v>
      </c>
      <c r="V222" s="430"/>
      <c r="W222" s="49" t="s">
        <v>12</v>
      </c>
      <c r="X222" s="48"/>
      <c r="Y222" s="51"/>
      <c r="Z222" s="48"/>
    </row>
    <row r="223" spans="10:26" ht="21" customHeight="1"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0:26" ht="21" customHeight="1">
      <c r="J224" s="430" t="str">
        <f>+C36</f>
        <v>Asko Virtasalo</v>
      </c>
      <c r="K224" s="430"/>
      <c r="L224" s="430"/>
      <c r="M224" s="430"/>
      <c r="N224" s="52" t="s">
        <v>13</v>
      </c>
      <c r="O224" s="53"/>
      <c r="P224" s="430" t="str">
        <f>+C37</f>
        <v>Sakari Kauranen</v>
      </c>
      <c r="Q224" s="430"/>
      <c r="R224" s="48"/>
      <c r="S224" s="430">
        <f>+C38</f>
      </c>
      <c r="T224" s="430"/>
      <c r="U224" s="430"/>
      <c r="V224" s="430"/>
      <c r="W224" s="52" t="s">
        <v>13</v>
      </c>
      <c r="X224" s="53"/>
      <c r="Y224" s="430" t="str">
        <f>+C39</f>
        <v>Jesper Norrbacka </v>
      </c>
      <c r="Z224" s="430"/>
    </row>
    <row r="225" spans="10:26" ht="21" customHeight="1">
      <c r="J225" s="48" t="s">
        <v>4</v>
      </c>
      <c r="K225" s="48"/>
      <c r="L225" s="48"/>
      <c r="M225" s="48"/>
      <c r="N225" s="48"/>
      <c r="O225" s="48"/>
      <c r="P225" s="48" t="s">
        <v>4</v>
      </c>
      <c r="Q225" s="48"/>
      <c r="R225" s="48"/>
      <c r="S225" s="48" t="s">
        <v>4</v>
      </c>
      <c r="T225" s="48"/>
      <c r="U225" s="48"/>
      <c r="V225" s="48"/>
      <c r="W225" s="48"/>
      <c r="X225" s="48"/>
      <c r="Y225" s="48" t="s">
        <v>4</v>
      </c>
      <c r="Z225" s="48"/>
    </row>
    <row r="226" spans="10:26" ht="21" customHeight="1"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0:26" ht="21" customHeight="1">
      <c r="J227" s="430" t="str">
        <f>+D36</f>
        <v>KePTS</v>
      </c>
      <c r="K227" s="430"/>
      <c r="L227" s="430"/>
      <c r="M227" s="430"/>
      <c r="N227" s="48"/>
      <c r="O227" s="48"/>
      <c r="P227" s="430" t="str">
        <f>+D37</f>
        <v>KoKu</v>
      </c>
      <c r="Q227" s="430"/>
      <c r="R227" s="48"/>
      <c r="S227" s="430">
        <f>+D38</f>
      </c>
      <c r="T227" s="430"/>
      <c r="U227" s="430"/>
      <c r="V227" s="430"/>
      <c r="W227" s="48"/>
      <c r="X227" s="48"/>
      <c r="Y227" s="430" t="str">
        <f>+D39</f>
        <v>Kalix BTK</v>
      </c>
      <c r="Z227" s="430"/>
    </row>
    <row r="228" spans="10:26" ht="21" customHeight="1">
      <c r="J228" s="48" t="s">
        <v>5</v>
      </c>
      <c r="K228" s="48"/>
      <c r="L228" s="48"/>
      <c r="M228" s="48"/>
      <c r="N228" s="48"/>
      <c r="O228" s="48"/>
      <c r="P228" s="48" t="s">
        <v>5</v>
      </c>
      <c r="Q228" s="48"/>
      <c r="R228" s="48"/>
      <c r="S228" s="48" t="s">
        <v>5</v>
      </c>
      <c r="T228" s="48"/>
      <c r="U228" s="48"/>
      <c r="V228" s="48"/>
      <c r="W228" s="48"/>
      <c r="X228" s="48"/>
      <c r="Y228" s="48" t="s">
        <v>5</v>
      </c>
      <c r="Z228" s="48"/>
    </row>
    <row r="229" spans="10:26" ht="21" customHeight="1"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0:26" ht="21" customHeight="1">
      <c r="J230" s="48" t="s">
        <v>14</v>
      </c>
      <c r="K230" s="50"/>
      <c r="L230" s="53" t="s">
        <v>15</v>
      </c>
      <c r="M230" s="50"/>
      <c r="N230" s="48"/>
      <c r="O230" s="48"/>
      <c r="P230" s="48"/>
      <c r="Q230" s="48"/>
      <c r="R230" s="48"/>
      <c r="S230" s="48" t="s">
        <v>14</v>
      </c>
      <c r="T230" s="50"/>
      <c r="U230" s="53" t="s">
        <v>15</v>
      </c>
      <c r="V230" s="50"/>
      <c r="W230" s="48"/>
      <c r="X230" s="48"/>
      <c r="Y230" s="48"/>
      <c r="Z230" s="48"/>
    </row>
    <row r="231" spans="10:26" ht="21" customHeight="1">
      <c r="J231" s="48" t="s">
        <v>16</v>
      </c>
      <c r="K231" s="54"/>
      <c r="L231" s="53" t="s">
        <v>15</v>
      </c>
      <c r="M231" s="54"/>
      <c r="N231" s="48"/>
      <c r="O231" s="48"/>
      <c r="P231" s="430"/>
      <c r="Q231" s="430"/>
      <c r="R231" s="48"/>
      <c r="S231" s="48" t="s">
        <v>16</v>
      </c>
      <c r="T231" s="54"/>
      <c r="U231" s="53" t="s">
        <v>15</v>
      </c>
      <c r="V231" s="54"/>
      <c r="W231" s="48"/>
      <c r="X231" s="48"/>
      <c r="Y231" s="430"/>
      <c r="Z231" s="430"/>
    </row>
    <row r="232" spans="10:26" ht="21" customHeight="1">
      <c r="J232" s="48" t="s">
        <v>17</v>
      </c>
      <c r="K232" s="54"/>
      <c r="L232" s="53" t="s">
        <v>15</v>
      </c>
      <c r="M232" s="54"/>
      <c r="N232" s="48"/>
      <c r="O232" s="48"/>
      <c r="P232" s="48" t="s">
        <v>18</v>
      </c>
      <c r="Q232" s="48"/>
      <c r="R232" s="48"/>
      <c r="S232" s="48" t="s">
        <v>17</v>
      </c>
      <c r="T232" s="54"/>
      <c r="U232" s="53" t="s">
        <v>15</v>
      </c>
      <c r="V232" s="54"/>
      <c r="W232" s="48"/>
      <c r="X232" s="48"/>
      <c r="Y232" s="48" t="s">
        <v>18</v>
      </c>
      <c r="Z232" s="48"/>
    </row>
    <row r="233" spans="10:26" ht="21" customHeight="1">
      <c r="J233" s="48" t="s">
        <v>19</v>
      </c>
      <c r="K233" s="54"/>
      <c r="L233" s="53" t="s">
        <v>15</v>
      </c>
      <c r="M233" s="54"/>
      <c r="N233" s="48"/>
      <c r="O233" s="48"/>
      <c r="P233" s="48"/>
      <c r="Q233" s="48"/>
      <c r="R233" s="48"/>
      <c r="S233" s="48" t="s">
        <v>19</v>
      </c>
      <c r="T233" s="54"/>
      <c r="U233" s="53" t="s">
        <v>15</v>
      </c>
      <c r="V233" s="54"/>
      <c r="W233" s="48"/>
      <c r="X233" s="48"/>
      <c r="Y233" s="48"/>
      <c r="Z233" s="48"/>
    </row>
    <row r="234" spans="10:26" ht="21" customHeight="1">
      <c r="J234" s="48" t="s">
        <v>20</v>
      </c>
      <c r="K234" s="54"/>
      <c r="L234" s="53" t="s">
        <v>15</v>
      </c>
      <c r="M234" s="54"/>
      <c r="N234" s="48"/>
      <c r="O234" s="48"/>
      <c r="P234" s="430"/>
      <c r="Q234" s="430"/>
      <c r="R234" s="48"/>
      <c r="S234" s="48" t="s">
        <v>20</v>
      </c>
      <c r="T234" s="54"/>
      <c r="U234" s="53" t="s">
        <v>15</v>
      </c>
      <c r="V234" s="54"/>
      <c r="W234" s="48"/>
      <c r="X234" s="48"/>
      <c r="Y234" s="430"/>
      <c r="Z234" s="430"/>
    </row>
    <row r="235" spans="10:26" ht="21" customHeight="1">
      <c r="J235" s="48" t="s">
        <v>21</v>
      </c>
      <c r="K235" s="54"/>
      <c r="L235" s="53" t="s">
        <v>15</v>
      </c>
      <c r="M235" s="54"/>
      <c r="N235" s="48"/>
      <c r="O235" s="48"/>
      <c r="P235" s="48" t="s">
        <v>22</v>
      </c>
      <c r="Q235" s="48"/>
      <c r="R235" s="48"/>
      <c r="S235" s="48" t="s">
        <v>21</v>
      </c>
      <c r="T235" s="54"/>
      <c r="U235" s="53" t="s">
        <v>15</v>
      </c>
      <c r="V235" s="54"/>
      <c r="W235" s="48"/>
      <c r="X235" s="48"/>
      <c r="Y235" s="48" t="s">
        <v>22</v>
      </c>
      <c r="Z235" s="48"/>
    </row>
    <row r="236" spans="10:26" ht="21" customHeight="1">
      <c r="J236" s="48" t="s">
        <v>23</v>
      </c>
      <c r="K236" s="54"/>
      <c r="L236" s="53" t="s">
        <v>15</v>
      </c>
      <c r="M236" s="54"/>
      <c r="N236" s="48"/>
      <c r="O236" s="48"/>
      <c r="P236" s="48"/>
      <c r="Q236" s="48"/>
      <c r="R236" s="48"/>
      <c r="S236" s="48" t="s">
        <v>23</v>
      </c>
      <c r="T236" s="54"/>
      <c r="U236" s="53" t="s">
        <v>15</v>
      </c>
      <c r="V236" s="54"/>
      <c r="W236" s="48"/>
      <c r="X236" s="48"/>
      <c r="Y236" s="48"/>
      <c r="Z236" s="48"/>
    </row>
    <row r="237" spans="10:26" ht="21" customHeight="1">
      <c r="J237" s="48" t="s">
        <v>24</v>
      </c>
      <c r="K237" s="54"/>
      <c r="L237" s="53" t="s">
        <v>15</v>
      </c>
      <c r="M237" s="54"/>
      <c r="N237" s="48"/>
      <c r="O237" s="48"/>
      <c r="P237" s="430"/>
      <c r="Q237" s="430"/>
      <c r="R237" s="48"/>
      <c r="S237" s="48" t="s">
        <v>24</v>
      </c>
      <c r="T237" s="54"/>
      <c r="U237" s="53" t="s">
        <v>15</v>
      </c>
      <c r="V237" s="54"/>
      <c r="W237" s="48"/>
      <c r="X237" s="48"/>
      <c r="Y237" s="430"/>
      <c r="Z237" s="430"/>
    </row>
    <row r="238" spans="10:26" ht="21" customHeight="1">
      <c r="J238" s="48" t="s">
        <v>25</v>
      </c>
      <c r="K238" s="54"/>
      <c r="L238" s="53" t="s">
        <v>15</v>
      </c>
      <c r="M238" s="54"/>
      <c r="N238" s="48"/>
      <c r="O238" s="48"/>
      <c r="P238" s="48" t="s">
        <v>26</v>
      </c>
      <c r="Q238" s="48"/>
      <c r="R238" s="48"/>
      <c r="S238" s="48" t="s">
        <v>25</v>
      </c>
      <c r="T238" s="54"/>
      <c r="U238" s="53" t="s">
        <v>15</v>
      </c>
      <c r="V238" s="54"/>
      <c r="W238" s="48"/>
      <c r="X238" s="48"/>
      <c r="Y238" s="48" t="s">
        <v>26</v>
      </c>
      <c r="Z238" s="48"/>
    </row>
    <row r="239" spans="10:26" ht="21" customHeight="1"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0:26" ht="21" customHeight="1">
      <c r="J240" s="55"/>
      <c r="K240" s="55"/>
      <c r="L240" s="55"/>
      <c r="M240" s="55"/>
      <c r="N240" s="55"/>
      <c r="O240" s="55"/>
      <c r="P240" s="55"/>
      <c r="Q240" s="55"/>
      <c r="R240" s="48"/>
      <c r="S240" s="55"/>
      <c r="T240" s="55"/>
      <c r="U240" s="55"/>
      <c r="V240" s="55"/>
      <c r="W240" s="55"/>
      <c r="X240" s="55"/>
      <c r="Y240" s="55"/>
      <c r="Z240" s="55"/>
    </row>
  </sheetData>
  <sheetProtection/>
  <mergeCells count="163">
    <mergeCell ref="P237:Q237"/>
    <mergeCell ref="Y237:Z237"/>
    <mergeCell ref="P231:Q231"/>
    <mergeCell ref="Y231:Z231"/>
    <mergeCell ref="P234:Q234"/>
    <mergeCell ref="Y234:Z234"/>
    <mergeCell ref="L220:P220"/>
    <mergeCell ref="U220:Y220"/>
    <mergeCell ref="J227:M227"/>
    <mergeCell ref="P227:Q227"/>
    <mergeCell ref="S227:V227"/>
    <mergeCell ref="Y227:Z227"/>
    <mergeCell ref="J224:M224"/>
    <mergeCell ref="P224:Q224"/>
    <mergeCell ref="S224:V224"/>
    <mergeCell ref="Y224:Z224"/>
    <mergeCell ref="L222:M222"/>
    <mergeCell ref="U222:V22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195:P195"/>
    <mergeCell ref="U195:Y195"/>
    <mergeCell ref="J202:M202"/>
    <mergeCell ref="P202:Q202"/>
    <mergeCell ref="S202:V202"/>
    <mergeCell ref="Y202:Z202"/>
    <mergeCell ref="J199:M199"/>
    <mergeCell ref="P199:Q199"/>
    <mergeCell ref="S199:V199"/>
    <mergeCell ref="Y199:Z199"/>
    <mergeCell ref="L197:M197"/>
    <mergeCell ref="U197:V19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70:P170"/>
    <mergeCell ref="U170:Y170"/>
    <mergeCell ref="J177:M177"/>
    <mergeCell ref="P177:Q177"/>
    <mergeCell ref="S177:V177"/>
    <mergeCell ref="Y177:Z177"/>
    <mergeCell ref="J174:M174"/>
    <mergeCell ref="P174:Q174"/>
    <mergeCell ref="S174:V174"/>
    <mergeCell ref="Y174:Z174"/>
    <mergeCell ref="L172:M172"/>
    <mergeCell ref="U172:V17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45:P145"/>
    <mergeCell ref="U145:Y145"/>
    <mergeCell ref="J152:M152"/>
    <mergeCell ref="P152:Q152"/>
    <mergeCell ref="S152:V152"/>
    <mergeCell ref="Y152:Z152"/>
    <mergeCell ref="J149:M149"/>
    <mergeCell ref="P149:Q149"/>
    <mergeCell ref="S149:V149"/>
    <mergeCell ref="Y149:Z149"/>
    <mergeCell ref="L147:M147"/>
    <mergeCell ref="U147:V14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20:P120"/>
    <mergeCell ref="U120:Y120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2:M122"/>
    <mergeCell ref="U122:V12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L97:M97"/>
    <mergeCell ref="U97:V97"/>
    <mergeCell ref="P87:Q87"/>
    <mergeCell ref="Y87:Z87"/>
    <mergeCell ref="L93:N93"/>
    <mergeCell ref="U93:W93"/>
    <mergeCell ref="L95:P95"/>
    <mergeCell ref="U95:Y95"/>
    <mergeCell ref="D3:E3"/>
    <mergeCell ref="D1:E1"/>
    <mergeCell ref="D2:E2"/>
    <mergeCell ref="P81:Q81"/>
    <mergeCell ref="J74:M74"/>
    <mergeCell ref="P74:Q74"/>
    <mergeCell ref="P56:Q56"/>
    <mergeCell ref="J49:M49"/>
    <mergeCell ref="P49:Q49"/>
    <mergeCell ref="L43:N43"/>
    <mergeCell ref="Y81:Z81"/>
    <mergeCell ref="P84:Q84"/>
    <mergeCell ref="Y84:Z84"/>
    <mergeCell ref="J77:M77"/>
    <mergeCell ref="P77:Q77"/>
    <mergeCell ref="S77:V77"/>
    <mergeCell ref="Y77:Z77"/>
    <mergeCell ref="S74:V74"/>
    <mergeCell ref="Y74:Z74"/>
    <mergeCell ref="L68:N68"/>
    <mergeCell ref="U68:W68"/>
    <mergeCell ref="L70:P70"/>
    <mergeCell ref="U70:Y70"/>
    <mergeCell ref="L72:M72"/>
    <mergeCell ref="U72:V72"/>
    <mergeCell ref="Y56:Z56"/>
    <mergeCell ref="P59:Q59"/>
    <mergeCell ref="Y59:Z59"/>
    <mergeCell ref="P62:Q62"/>
    <mergeCell ref="Y62:Z62"/>
    <mergeCell ref="S49:V49"/>
    <mergeCell ref="Y49:Z49"/>
    <mergeCell ref="J52:M52"/>
    <mergeCell ref="P52:Q52"/>
    <mergeCell ref="S52:V52"/>
    <mergeCell ref="Y52:Z52"/>
    <mergeCell ref="U43:W43"/>
    <mergeCell ref="L45:P45"/>
    <mergeCell ref="U45:Y45"/>
    <mergeCell ref="L47:M47"/>
    <mergeCell ref="U47:V47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70" zoomScaleNormal="75" zoomScaleSheetLayoutView="70" zoomScalePageLayoutView="0" workbookViewId="0" topLeftCell="A1">
      <selection activeCell="U39" sqref="U39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33"/>
      <c r="D3" s="435"/>
      <c r="E3" s="435"/>
      <c r="F3" s="48"/>
      <c r="G3" s="48"/>
      <c r="H3" s="48"/>
      <c r="I3" s="48"/>
      <c r="J3" s="48" t="s">
        <v>9</v>
      </c>
      <c r="K3" s="48"/>
      <c r="L3" s="433"/>
      <c r="M3" s="435"/>
      <c r="N3" s="43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30" t="str">
        <f>T(Nimet!C1)</f>
        <v>Acon GP</v>
      </c>
      <c r="D5" s="430"/>
      <c r="E5" s="430"/>
      <c r="F5" s="430"/>
      <c r="G5" s="430"/>
      <c r="H5" s="48"/>
      <c r="I5" s="48"/>
      <c r="J5" s="48" t="s">
        <v>10</v>
      </c>
      <c r="K5" s="48"/>
      <c r="L5" s="430" t="str">
        <f>T(Nimet!C1)</f>
        <v>Acon GP</v>
      </c>
      <c r="M5" s="430"/>
      <c r="N5" s="430"/>
      <c r="O5" s="430"/>
      <c r="P5" s="430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30">
        <f>T(4P!$D$2:$E$2)</f>
      </c>
      <c r="D7" s="430"/>
      <c r="E7" s="49" t="s">
        <v>12</v>
      </c>
      <c r="F7" s="48"/>
      <c r="G7" s="430" t="str">
        <f>T(4P!$B$4)</f>
        <v>Pooli B</v>
      </c>
      <c r="H7" s="430"/>
      <c r="I7" s="48"/>
      <c r="J7" s="48" t="s">
        <v>11</v>
      </c>
      <c r="K7" s="48"/>
      <c r="L7" s="430">
        <f>T(4P!$D$2:$E$2)</f>
      </c>
      <c r="M7" s="430"/>
      <c r="N7" s="49" t="s">
        <v>12</v>
      </c>
      <c r="O7" s="48"/>
      <c r="P7" s="430" t="str">
        <f>T(4P!$B$4)</f>
        <v>Pooli B</v>
      </c>
      <c r="Q7" s="430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30" t="str">
        <f>T(4P!$C$6)</f>
        <v>Jani Annunen</v>
      </c>
      <c r="B9" s="430"/>
      <c r="C9" s="430"/>
      <c r="D9" s="430"/>
      <c r="E9" s="52" t="s">
        <v>13</v>
      </c>
      <c r="F9" s="53"/>
      <c r="G9" s="430" t="str">
        <f>T(4P!$C$8)</f>
        <v>Virpi Määttä</v>
      </c>
      <c r="H9" s="430"/>
      <c r="I9" s="48"/>
      <c r="J9" s="430" t="str">
        <f>T(4P!$C$7)</f>
        <v>Marko Hiltunen</v>
      </c>
      <c r="K9" s="430"/>
      <c r="L9" s="430"/>
      <c r="M9" s="430"/>
      <c r="N9" s="52" t="s">
        <v>13</v>
      </c>
      <c r="O9" s="53"/>
      <c r="P9" s="430" t="str">
        <f>T(4P!$C$9)</f>
        <v>Olli Marttila-Tornio</v>
      </c>
      <c r="Q9" s="430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30" t="str">
        <f>T(4P!$D$6)</f>
        <v>YNM</v>
      </c>
      <c r="B12" s="430"/>
      <c r="C12" s="430"/>
      <c r="D12" s="430"/>
      <c r="E12" s="48"/>
      <c r="F12" s="48"/>
      <c r="G12" s="430" t="str">
        <f>T(4P!$D$8)</f>
        <v>YNM</v>
      </c>
      <c r="H12" s="430"/>
      <c r="I12" s="48"/>
      <c r="J12" s="430" t="str">
        <f>T(4P!$D$7)</f>
        <v>OPT-86</v>
      </c>
      <c r="K12" s="430"/>
      <c r="L12" s="430"/>
      <c r="M12" s="430"/>
      <c r="N12" s="48"/>
      <c r="O12" s="48"/>
      <c r="P12" s="430" t="str">
        <f>T(4P!$D$9)</f>
        <v>YNM</v>
      </c>
      <c r="Q12" s="430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30"/>
      <c r="H16" s="430"/>
      <c r="I16" s="48"/>
      <c r="J16" s="48" t="s">
        <v>16</v>
      </c>
      <c r="K16" s="54"/>
      <c r="L16" s="53" t="s">
        <v>15</v>
      </c>
      <c r="M16" s="54"/>
      <c r="N16" s="48"/>
      <c r="O16" s="48"/>
      <c r="P16" s="430"/>
      <c r="Q16" s="430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30"/>
      <c r="H19" s="430"/>
      <c r="I19" s="48"/>
      <c r="J19" s="48" t="s">
        <v>20</v>
      </c>
      <c r="K19" s="54"/>
      <c r="L19" s="53" t="s">
        <v>15</v>
      </c>
      <c r="M19" s="54"/>
      <c r="N19" s="48"/>
      <c r="O19" s="48"/>
      <c r="P19" s="430"/>
      <c r="Q19" s="430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30"/>
      <c r="H22" s="430"/>
      <c r="I22" s="48"/>
      <c r="J22" s="48" t="s">
        <v>24</v>
      </c>
      <c r="K22" s="54"/>
      <c r="L22" s="53" t="s">
        <v>15</v>
      </c>
      <c r="M22" s="54"/>
      <c r="N22" s="48"/>
      <c r="O22" s="48"/>
      <c r="P22" s="430"/>
      <c r="Q22" s="430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33"/>
      <c r="D28" s="435"/>
      <c r="E28" s="435"/>
      <c r="F28" s="48"/>
      <c r="G28" s="48"/>
      <c r="H28" s="48"/>
      <c r="I28" s="48"/>
      <c r="J28" s="48" t="s">
        <v>9</v>
      </c>
      <c r="K28" s="48"/>
      <c r="L28" s="433"/>
      <c r="M28" s="435"/>
      <c r="N28" s="43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30" t="str">
        <f>T(Nimet!C1)</f>
        <v>Acon GP</v>
      </c>
      <c r="D30" s="430"/>
      <c r="E30" s="430"/>
      <c r="F30" s="430"/>
      <c r="G30" s="430"/>
      <c r="H30" s="48"/>
      <c r="I30" s="48"/>
      <c r="J30" s="48" t="s">
        <v>10</v>
      </c>
      <c r="K30" s="48"/>
      <c r="L30" s="430" t="str">
        <f>T(Nimet!C1)</f>
        <v>Acon GP</v>
      </c>
      <c r="M30" s="430"/>
      <c r="N30" s="430"/>
      <c r="O30" s="430"/>
      <c r="P30" s="430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30">
        <f>T(4P!$D$2:$E$2)</f>
      </c>
      <c r="D32" s="430"/>
      <c r="E32" s="49" t="s">
        <v>12</v>
      </c>
      <c r="F32" s="48"/>
      <c r="G32" s="430" t="str">
        <f>T(4P!$B$4)</f>
        <v>Pooli B</v>
      </c>
      <c r="H32" s="430"/>
      <c r="I32" s="48"/>
      <c r="J32" s="48" t="s">
        <v>11</v>
      </c>
      <c r="K32" s="48"/>
      <c r="L32" s="430">
        <f>T(4P!$D$2:$E$2)</f>
      </c>
      <c r="M32" s="430"/>
      <c r="N32" s="49" t="s">
        <v>12</v>
      </c>
      <c r="O32" s="48"/>
      <c r="P32" s="430" t="str">
        <f>T(4P!$B$4)</f>
        <v>Pooli B</v>
      </c>
      <c r="Q32" s="430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30" t="str">
        <f>T(4P!$C$6)</f>
        <v>Jani Annunen</v>
      </c>
      <c r="B34" s="430"/>
      <c r="C34" s="430"/>
      <c r="D34" s="430"/>
      <c r="E34" s="52" t="s">
        <v>13</v>
      </c>
      <c r="F34" s="53"/>
      <c r="G34" s="430" t="str">
        <f>T(4P!$C$9)</f>
        <v>Olli Marttila-Tornio</v>
      </c>
      <c r="H34" s="430"/>
      <c r="I34" s="48"/>
      <c r="J34" s="430" t="str">
        <f>T(4P!$C$7)</f>
        <v>Marko Hiltunen</v>
      </c>
      <c r="K34" s="430"/>
      <c r="L34" s="430"/>
      <c r="M34" s="430"/>
      <c r="N34" s="52" t="s">
        <v>13</v>
      </c>
      <c r="O34" s="53"/>
      <c r="P34" s="430" t="str">
        <f>T(4P!$C$8)</f>
        <v>Virpi Määttä</v>
      </c>
      <c r="Q34" s="430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30" t="str">
        <f>T(4P!$D$6)</f>
        <v>YNM</v>
      </c>
      <c r="B37" s="430"/>
      <c r="C37" s="430"/>
      <c r="D37" s="430"/>
      <c r="E37" s="48"/>
      <c r="F37" s="48"/>
      <c r="G37" s="430" t="str">
        <f>T(4P!$D$9)</f>
        <v>YNM</v>
      </c>
      <c r="H37" s="430"/>
      <c r="I37" s="48"/>
      <c r="J37" s="430" t="str">
        <f>T(4P!$D$7)</f>
        <v>OPT-86</v>
      </c>
      <c r="K37" s="430"/>
      <c r="L37" s="430"/>
      <c r="M37" s="430"/>
      <c r="N37" s="48"/>
      <c r="O37" s="48"/>
      <c r="P37" s="430" t="str">
        <f>T(4P!$D$8)</f>
        <v>YNM</v>
      </c>
      <c r="Q37" s="430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30"/>
      <c r="H41" s="430"/>
      <c r="I41" s="48"/>
      <c r="J41" s="48" t="s">
        <v>16</v>
      </c>
      <c r="K41" s="54"/>
      <c r="L41" s="53" t="s">
        <v>15</v>
      </c>
      <c r="M41" s="54"/>
      <c r="N41" s="48"/>
      <c r="O41" s="48"/>
      <c r="P41" s="430"/>
      <c r="Q41" s="430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30"/>
      <c r="H44" s="430"/>
      <c r="I44" s="48"/>
      <c r="J44" s="48" t="s">
        <v>20</v>
      </c>
      <c r="K44" s="54"/>
      <c r="L44" s="53" t="s">
        <v>15</v>
      </c>
      <c r="M44" s="54"/>
      <c r="N44" s="48"/>
      <c r="O44" s="48"/>
      <c r="P44" s="430"/>
      <c r="Q44" s="430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30"/>
      <c r="H47" s="430"/>
      <c r="I47" s="48"/>
      <c r="J47" s="48" t="s">
        <v>24</v>
      </c>
      <c r="K47" s="54"/>
      <c r="L47" s="53" t="s">
        <v>15</v>
      </c>
      <c r="M47" s="54"/>
      <c r="N47" s="48"/>
      <c r="O47" s="48"/>
      <c r="P47" s="430"/>
      <c r="Q47" s="430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433"/>
      <c r="D53" s="435"/>
      <c r="E53" s="435"/>
      <c r="F53" s="48"/>
      <c r="G53" s="48"/>
      <c r="H53" s="48"/>
      <c r="I53" s="48"/>
      <c r="J53" s="48" t="s">
        <v>9</v>
      </c>
      <c r="K53" s="48"/>
      <c r="L53" s="433"/>
      <c r="M53" s="435"/>
      <c r="N53" s="435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430" t="str">
        <f>T(Nimet!C1)</f>
        <v>Acon GP</v>
      </c>
      <c r="D55" s="430"/>
      <c r="E55" s="430"/>
      <c r="F55" s="430"/>
      <c r="G55" s="430"/>
      <c r="H55" s="48"/>
      <c r="I55" s="48"/>
      <c r="J55" s="48" t="s">
        <v>10</v>
      </c>
      <c r="K55" s="48"/>
      <c r="L55" s="430" t="str">
        <f>T(Nimet!C1)</f>
        <v>Acon GP</v>
      </c>
      <c r="M55" s="430"/>
      <c r="N55" s="430"/>
      <c r="O55" s="430"/>
      <c r="P55" s="430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430">
        <f>T(4P!$D$2:$E$2)</f>
      </c>
      <c r="D57" s="430"/>
      <c r="E57" s="49" t="s">
        <v>12</v>
      </c>
      <c r="F57" s="48"/>
      <c r="G57" s="430" t="str">
        <f>T(4P!$B$4)</f>
        <v>Pooli B</v>
      </c>
      <c r="H57" s="430"/>
      <c r="I57" s="48"/>
      <c r="J57" s="48" t="s">
        <v>11</v>
      </c>
      <c r="K57" s="48"/>
      <c r="L57" s="430">
        <f>T(4P!$D$2:$E$2)</f>
      </c>
      <c r="M57" s="430"/>
      <c r="N57" s="49" t="s">
        <v>12</v>
      </c>
      <c r="O57" s="48"/>
      <c r="P57" s="430" t="str">
        <f>T(4P!$B$4)</f>
        <v>Pooli B</v>
      </c>
      <c r="Q57" s="430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430" t="str">
        <f>T(4P!$C$6)</f>
        <v>Jani Annunen</v>
      </c>
      <c r="B59" s="430"/>
      <c r="C59" s="430"/>
      <c r="D59" s="430"/>
      <c r="E59" s="52" t="s">
        <v>13</v>
      </c>
      <c r="F59" s="53"/>
      <c r="G59" s="430" t="str">
        <f>T(4P!$C$7)</f>
        <v>Marko Hiltunen</v>
      </c>
      <c r="H59" s="430"/>
      <c r="I59" s="48"/>
      <c r="J59" s="430" t="str">
        <f>T(4P!$C$8)</f>
        <v>Virpi Määttä</v>
      </c>
      <c r="K59" s="430"/>
      <c r="L59" s="430"/>
      <c r="M59" s="430"/>
      <c r="N59" s="52" t="s">
        <v>13</v>
      </c>
      <c r="O59" s="53"/>
      <c r="P59" s="430" t="str">
        <f>T(4P!$C$9)</f>
        <v>Olli Marttila-Tornio</v>
      </c>
      <c r="Q59" s="430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430" t="str">
        <f>T(4P!$D$6)</f>
        <v>YNM</v>
      </c>
      <c r="B62" s="430"/>
      <c r="C62" s="430"/>
      <c r="D62" s="430"/>
      <c r="E62" s="48"/>
      <c r="F62" s="48"/>
      <c r="G62" s="430" t="str">
        <f>T(4P!$D$7)</f>
        <v>OPT-86</v>
      </c>
      <c r="H62" s="430"/>
      <c r="I62" s="48"/>
      <c r="J62" s="430" t="str">
        <f>T(4P!$D$8)</f>
        <v>YNM</v>
      </c>
      <c r="K62" s="430"/>
      <c r="L62" s="430"/>
      <c r="M62" s="430"/>
      <c r="N62" s="48"/>
      <c r="O62" s="48"/>
      <c r="P62" s="430" t="str">
        <f>T(4P!$D$9)</f>
        <v>YNM</v>
      </c>
      <c r="Q62" s="430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430"/>
      <c r="H66" s="430"/>
      <c r="I66" s="48"/>
      <c r="J66" s="48" t="s">
        <v>16</v>
      </c>
      <c r="K66" s="54"/>
      <c r="L66" s="53" t="s">
        <v>15</v>
      </c>
      <c r="M66" s="54"/>
      <c r="N66" s="48"/>
      <c r="O66" s="48"/>
      <c r="P66" s="430"/>
      <c r="Q66" s="430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430"/>
      <c r="H69" s="430"/>
      <c r="I69" s="48"/>
      <c r="J69" s="48" t="s">
        <v>20</v>
      </c>
      <c r="K69" s="54"/>
      <c r="L69" s="53" t="s">
        <v>15</v>
      </c>
      <c r="M69" s="54"/>
      <c r="N69" s="48"/>
      <c r="O69" s="48"/>
      <c r="P69" s="430"/>
      <c r="Q69" s="430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430"/>
      <c r="H72" s="430"/>
      <c r="I72" s="48"/>
      <c r="J72" s="48" t="s">
        <v>24</v>
      </c>
      <c r="K72" s="54"/>
      <c r="L72" s="53" t="s">
        <v>15</v>
      </c>
      <c r="M72" s="54"/>
      <c r="N72" s="48"/>
      <c r="O72" s="48"/>
      <c r="P72" s="430"/>
      <c r="Q72" s="430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433"/>
      <c r="D78" s="435"/>
      <c r="E78" s="435"/>
      <c r="F78" s="48"/>
      <c r="G78" s="48"/>
      <c r="H78" s="48"/>
      <c r="I78" s="48"/>
      <c r="J78" s="48" t="s">
        <v>9</v>
      </c>
      <c r="K78" s="48"/>
      <c r="L78" s="433"/>
      <c r="M78" s="435"/>
      <c r="N78" s="435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430" t="str">
        <f>T(Nimet!C1)</f>
        <v>Acon GP</v>
      </c>
      <c r="D80" s="430"/>
      <c r="E80" s="430"/>
      <c r="F80" s="430"/>
      <c r="G80" s="430"/>
      <c r="H80" s="48"/>
      <c r="I80" s="48"/>
      <c r="J80" s="48" t="s">
        <v>10</v>
      </c>
      <c r="K80" s="48"/>
      <c r="L80" s="430" t="str">
        <f>T(Nimet!C1)</f>
        <v>Acon GP</v>
      </c>
      <c r="M80" s="430"/>
      <c r="N80" s="430"/>
      <c r="O80" s="430"/>
      <c r="P80" s="430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430">
        <f>T(4P!$D$2:$E$2)</f>
      </c>
      <c r="D82" s="430"/>
      <c r="E82" s="49" t="s">
        <v>12</v>
      </c>
      <c r="F82" s="48"/>
      <c r="G82" s="430"/>
      <c r="H82" s="430"/>
      <c r="I82" s="48"/>
      <c r="J82" s="48" t="s">
        <v>11</v>
      </c>
      <c r="K82" s="48"/>
      <c r="L82" s="430">
        <f>T(4P!$D$2:$E$2)</f>
      </c>
      <c r="M82" s="430"/>
      <c r="N82" s="49" t="s">
        <v>12</v>
      </c>
      <c r="O82" s="48"/>
      <c r="P82" s="430"/>
      <c r="Q82" s="430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430" t="e">
        <f>T('16'!#REF!)</f>
        <v>#REF!</v>
      </c>
      <c r="B84" s="430"/>
      <c r="C84" s="430"/>
      <c r="D84" s="430"/>
      <c r="E84" s="52" t="s">
        <v>13</v>
      </c>
      <c r="F84" s="53"/>
      <c r="G84" s="430" t="e">
        <f>T('16'!#REF!)</f>
        <v>#REF!</v>
      </c>
      <c r="H84" s="430"/>
      <c r="I84" s="48"/>
      <c r="J84" s="430" t="e">
        <f>T('16'!#REF!)</f>
        <v>#REF!</v>
      </c>
      <c r="K84" s="430"/>
      <c r="L84" s="430"/>
      <c r="M84" s="430"/>
      <c r="N84" s="52" t="s">
        <v>13</v>
      </c>
      <c r="O84" s="53"/>
      <c r="P84" s="430" t="e">
        <f>T('16'!#REF!)</f>
        <v>#REF!</v>
      </c>
      <c r="Q84" s="430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430" t="e">
        <f>T('16'!#REF!)</f>
        <v>#REF!</v>
      </c>
      <c r="B87" s="430"/>
      <c r="C87" s="430"/>
      <c r="D87" s="430"/>
      <c r="E87" s="48"/>
      <c r="F87" s="48"/>
      <c r="G87" s="430" t="e">
        <f>T('16'!#REF!)</f>
        <v>#REF!</v>
      </c>
      <c r="H87" s="430"/>
      <c r="I87" s="48"/>
      <c r="J87" s="430" t="e">
        <f>T('16'!#REF!)</f>
        <v>#REF!</v>
      </c>
      <c r="K87" s="430"/>
      <c r="L87" s="430"/>
      <c r="M87" s="430"/>
      <c r="N87" s="48"/>
      <c r="O87" s="48"/>
      <c r="P87" s="430" t="e">
        <f>T('16'!#REF!)</f>
        <v>#REF!</v>
      </c>
      <c r="Q87" s="430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430"/>
      <c r="H91" s="430"/>
      <c r="I91" s="48"/>
      <c r="J91" s="48" t="s">
        <v>16</v>
      </c>
      <c r="K91" s="54"/>
      <c r="L91" s="53" t="s">
        <v>15</v>
      </c>
      <c r="M91" s="54"/>
      <c r="N91" s="48"/>
      <c r="O91" s="48"/>
      <c r="P91" s="430"/>
      <c r="Q91" s="430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430"/>
      <c r="H94" s="430"/>
      <c r="I94" s="48"/>
      <c r="J94" s="48" t="s">
        <v>20</v>
      </c>
      <c r="K94" s="54"/>
      <c r="L94" s="53" t="s">
        <v>15</v>
      </c>
      <c r="M94" s="54"/>
      <c r="N94" s="48"/>
      <c r="O94" s="48"/>
      <c r="P94" s="430"/>
      <c r="Q94" s="430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430"/>
      <c r="H97" s="430"/>
      <c r="I97" s="48"/>
      <c r="J97" s="48" t="s">
        <v>24</v>
      </c>
      <c r="K97" s="54"/>
      <c r="L97" s="53" t="s">
        <v>15</v>
      </c>
      <c r="M97" s="54"/>
      <c r="N97" s="48"/>
      <c r="O97" s="48"/>
      <c r="P97" s="430"/>
      <c r="Q97" s="430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8">
    <mergeCell ref="G97:H97"/>
    <mergeCell ref="P97:Q97"/>
    <mergeCell ref="G91:H91"/>
    <mergeCell ref="P91:Q91"/>
    <mergeCell ref="G94:H94"/>
    <mergeCell ref="P94:Q94"/>
    <mergeCell ref="A84:D84"/>
    <mergeCell ref="G84:H84"/>
    <mergeCell ref="J84:M84"/>
    <mergeCell ref="P84:Q84"/>
    <mergeCell ref="A87:D87"/>
    <mergeCell ref="G87:H87"/>
    <mergeCell ref="J87:M87"/>
    <mergeCell ref="P87:Q87"/>
    <mergeCell ref="C78:E78"/>
    <mergeCell ref="L78:N78"/>
    <mergeCell ref="C80:G80"/>
    <mergeCell ref="L80:P80"/>
    <mergeCell ref="C82:D82"/>
    <mergeCell ref="L82:M82"/>
    <mergeCell ref="G82:H82"/>
    <mergeCell ref="P82:Q82"/>
    <mergeCell ref="G66:H66"/>
    <mergeCell ref="P66:Q66"/>
    <mergeCell ref="G69:H69"/>
    <mergeCell ref="P69:Q69"/>
    <mergeCell ref="G72:H72"/>
    <mergeCell ref="P72:Q72"/>
    <mergeCell ref="A59:D59"/>
    <mergeCell ref="G59:H59"/>
    <mergeCell ref="J59:M59"/>
    <mergeCell ref="P59:Q59"/>
    <mergeCell ref="A62:D62"/>
    <mergeCell ref="G62:H62"/>
    <mergeCell ref="J62:M62"/>
    <mergeCell ref="P62:Q62"/>
    <mergeCell ref="C53:E53"/>
    <mergeCell ref="L53:N53"/>
    <mergeCell ref="C55:G55"/>
    <mergeCell ref="L55:P55"/>
    <mergeCell ref="C57:D57"/>
    <mergeCell ref="L57:M57"/>
    <mergeCell ref="G57:H57"/>
    <mergeCell ref="P57:Q57"/>
    <mergeCell ref="A37:D37"/>
    <mergeCell ref="G37:H37"/>
    <mergeCell ref="J37:M37"/>
    <mergeCell ref="P37:Q37"/>
    <mergeCell ref="G47:H47"/>
    <mergeCell ref="P47:Q47"/>
    <mergeCell ref="G41:H41"/>
    <mergeCell ref="P41:Q41"/>
    <mergeCell ref="G44:H44"/>
    <mergeCell ref="P44:Q44"/>
    <mergeCell ref="A34:D34"/>
    <mergeCell ref="G34:H34"/>
    <mergeCell ref="J34:M34"/>
    <mergeCell ref="P34:Q34"/>
    <mergeCell ref="G32:H32"/>
    <mergeCell ref="P32:Q32"/>
    <mergeCell ref="C28:E28"/>
    <mergeCell ref="L28:N28"/>
    <mergeCell ref="C30:G30"/>
    <mergeCell ref="L30:P30"/>
    <mergeCell ref="C32:D32"/>
    <mergeCell ref="L32:M32"/>
    <mergeCell ref="G22:H22"/>
    <mergeCell ref="P22:Q22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A9:D9"/>
    <mergeCell ref="G9:H9"/>
    <mergeCell ref="J9:M9"/>
    <mergeCell ref="P7:Q7"/>
    <mergeCell ref="C3:E3"/>
    <mergeCell ref="L3:N3"/>
    <mergeCell ref="C5:G5"/>
    <mergeCell ref="L5:P5"/>
    <mergeCell ref="G7:H7"/>
    <mergeCell ref="C7:D7"/>
    <mergeCell ref="L7:M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1"/>
  <rowBreaks count="1" manualBreakCount="1">
    <brk id="50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S150"/>
  <sheetViews>
    <sheetView showGridLines="0" view="pageBreakPreview" zoomScale="70" zoomScaleNormal="75" zoomScaleSheetLayoutView="70" zoomScalePageLayoutView="0" workbookViewId="0" topLeftCell="A1">
      <selection activeCell="AD28" sqref="AD2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14.281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433"/>
      <c r="D3" s="435"/>
      <c r="E3" s="435"/>
      <c r="F3" s="48"/>
      <c r="G3" s="48"/>
      <c r="H3" s="48"/>
      <c r="I3" s="48"/>
      <c r="J3" s="48" t="s">
        <v>9</v>
      </c>
      <c r="K3" s="48"/>
      <c r="L3" s="433"/>
      <c r="M3" s="435"/>
      <c r="N3" s="43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430" t="str">
        <f>T(Nimet!C1)</f>
        <v>Acon GP</v>
      </c>
      <c r="D5" s="430"/>
      <c r="E5" s="430"/>
      <c r="F5" s="430"/>
      <c r="G5" s="430"/>
      <c r="H5" s="48"/>
      <c r="I5" s="48"/>
      <c r="J5" s="48" t="s">
        <v>10</v>
      </c>
      <c r="K5" s="48"/>
      <c r="L5" s="430" t="str">
        <f>T(Nimet!C1)</f>
        <v>Acon GP</v>
      </c>
      <c r="M5" s="430"/>
      <c r="N5" s="430"/>
      <c r="O5" s="430"/>
      <c r="P5" s="430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430">
        <f>T(5P!$D$2:$E$2)</f>
      </c>
      <c r="D7" s="430"/>
      <c r="E7" s="49" t="s">
        <v>12</v>
      </c>
      <c r="F7" s="48"/>
      <c r="G7" s="430" t="str">
        <f>T(5P!$B$5)</f>
        <v>Pooli B</v>
      </c>
      <c r="H7" s="430"/>
      <c r="I7" s="48"/>
      <c r="J7" s="48" t="s">
        <v>11</v>
      </c>
      <c r="K7" s="48"/>
      <c r="L7" s="430">
        <f>T(5P!$D$2:$E$2)</f>
      </c>
      <c r="M7" s="430"/>
      <c r="N7" s="49" t="s">
        <v>12</v>
      </c>
      <c r="O7" s="48"/>
      <c r="P7" s="430" t="str">
        <f>T(5P!$B$5)</f>
        <v>Pooli B</v>
      </c>
      <c r="Q7" s="430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430">
        <f>T(5P!$C$7)</f>
      </c>
      <c r="B9" s="430"/>
      <c r="C9" s="430"/>
      <c r="D9" s="430"/>
      <c r="E9" s="52" t="s">
        <v>13</v>
      </c>
      <c r="F9" s="53"/>
      <c r="G9" s="430">
        <f>T(5P!$C$11)</f>
      </c>
      <c r="H9" s="430"/>
      <c r="I9" s="48"/>
      <c r="J9" s="430">
        <f>T(5P!$C$8)</f>
      </c>
      <c r="K9" s="430"/>
      <c r="L9" s="430"/>
      <c r="M9" s="430"/>
      <c r="N9" s="52" t="s">
        <v>13</v>
      </c>
      <c r="O9" s="53"/>
      <c r="P9" s="430">
        <f>T(5P!$C$10)</f>
      </c>
      <c r="Q9" s="430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430">
        <f>T(5P!$D$7)</f>
      </c>
      <c r="B12" s="430"/>
      <c r="C12" s="430"/>
      <c r="D12" s="430"/>
      <c r="E12" s="48"/>
      <c r="F12" s="48"/>
      <c r="G12" s="430">
        <f>T(5P!$D$11)</f>
      </c>
      <c r="H12" s="430"/>
      <c r="I12" s="48"/>
      <c r="J12" s="430">
        <f>T(5P!$D$8)</f>
      </c>
      <c r="K12" s="430"/>
      <c r="L12" s="430"/>
      <c r="M12" s="430"/>
      <c r="N12" s="48"/>
      <c r="O12" s="48"/>
      <c r="P12" s="430">
        <f>T(5P!$D$10)</f>
      </c>
      <c r="Q12" s="430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430"/>
      <c r="H16" s="430"/>
      <c r="I16" s="48"/>
      <c r="J16" s="48" t="s">
        <v>16</v>
      </c>
      <c r="K16" s="54"/>
      <c r="L16" s="53" t="s">
        <v>15</v>
      </c>
      <c r="M16" s="54"/>
      <c r="N16" s="48"/>
      <c r="O16" s="48"/>
      <c r="P16" s="430"/>
      <c r="Q16" s="430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430"/>
      <c r="H19" s="430"/>
      <c r="I19" s="48"/>
      <c r="J19" s="48" t="s">
        <v>20</v>
      </c>
      <c r="K19" s="54"/>
      <c r="L19" s="53" t="s">
        <v>15</v>
      </c>
      <c r="M19" s="54"/>
      <c r="N19" s="48"/>
      <c r="O19" s="48"/>
      <c r="P19" s="430"/>
      <c r="Q19" s="430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430"/>
      <c r="H22" s="430"/>
      <c r="I22" s="48"/>
      <c r="J22" s="48" t="s">
        <v>24</v>
      </c>
      <c r="K22" s="54"/>
      <c r="L22" s="53" t="s">
        <v>15</v>
      </c>
      <c r="M22" s="54"/>
      <c r="N22" s="48"/>
      <c r="O22" s="48"/>
      <c r="P22" s="430"/>
      <c r="Q22" s="430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433"/>
      <c r="D28" s="435"/>
      <c r="E28" s="435"/>
      <c r="F28" s="48"/>
      <c r="G28" s="48"/>
      <c r="H28" s="48"/>
      <c r="I28" s="48"/>
      <c r="J28" s="48" t="s">
        <v>9</v>
      </c>
      <c r="K28" s="48"/>
      <c r="L28" s="433"/>
      <c r="M28" s="435"/>
      <c r="N28" s="43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430" t="str">
        <f>T(Nimet!C1)</f>
        <v>Acon GP</v>
      </c>
      <c r="D30" s="430"/>
      <c r="E30" s="430"/>
      <c r="F30" s="430"/>
      <c r="G30" s="430"/>
      <c r="H30" s="48"/>
      <c r="I30" s="48"/>
      <c r="J30" s="48" t="s">
        <v>10</v>
      </c>
      <c r="K30" s="48"/>
      <c r="L30" s="430" t="str">
        <f>T(Nimet!C1)</f>
        <v>Acon GP</v>
      </c>
      <c r="M30" s="430"/>
      <c r="N30" s="430"/>
      <c r="O30" s="430"/>
      <c r="P30" s="430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430">
        <f>T(5P!$D$2:$E$2)</f>
      </c>
      <c r="D32" s="430"/>
      <c r="E32" s="49" t="s">
        <v>12</v>
      </c>
      <c r="F32" s="48"/>
      <c r="G32" s="430" t="str">
        <f>T(5P!$B$5)</f>
        <v>Pooli B</v>
      </c>
      <c r="H32" s="430"/>
      <c r="I32" s="48"/>
      <c r="J32" s="48" t="s">
        <v>11</v>
      </c>
      <c r="K32" s="48"/>
      <c r="L32" s="430">
        <f>T(5P!$D$2:$E$2)</f>
      </c>
      <c r="M32" s="430"/>
      <c r="N32" s="49" t="s">
        <v>12</v>
      </c>
      <c r="O32" s="48"/>
      <c r="P32" s="430" t="str">
        <f>T(5P!$B$5)</f>
        <v>Pooli B</v>
      </c>
      <c r="Q32" s="430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430">
        <f>T(5P!$C$7)</f>
      </c>
      <c r="B34" s="430"/>
      <c r="C34" s="430"/>
      <c r="D34" s="430"/>
      <c r="E34" s="52" t="s">
        <v>13</v>
      </c>
      <c r="F34" s="53"/>
      <c r="G34" s="430">
        <f>T(5P!$C$10)</f>
      </c>
      <c r="H34" s="430"/>
      <c r="I34" s="48"/>
      <c r="J34" s="430">
        <f>T(5P!$C$9)</f>
      </c>
      <c r="K34" s="430"/>
      <c r="L34" s="430"/>
      <c r="M34" s="430"/>
      <c r="N34" s="52" t="s">
        <v>13</v>
      </c>
      <c r="O34" s="53"/>
      <c r="P34" s="430">
        <f>T(5P!$C$11)</f>
      </c>
      <c r="Q34" s="430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430">
        <f>T(5P!$D$7)</f>
      </c>
      <c r="B37" s="430"/>
      <c r="C37" s="430"/>
      <c r="D37" s="430"/>
      <c r="E37" s="48"/>
      <c r="F37" s="48"/>
      <c r="G37" s="430">
        <f>T(5P!$D$10)</f>
      </c>
      <c r="H37" s="430"/>
      <c r="I37" s="48"/>
      <c r="J37" s="430">
        <f>T(5P!$D$9)</f>
      </c>
      <c r="K37" s="430"/>
      <c r="L37" s="430"/>
      <c r="M37" s="430"/>
      <c r="N37" s="48"/>
      <c r="O37" s="48"/>
      <c r="P37" s="430">
        <f>T(5P!$D$11)</f>
      </c>
      <c r="Q37" s="430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430"/>
      <c r="H41" s="430"/>
      <c r="I41" s="48"/>
      <c r="J41" s="48" t="s">
        <v>16</v>
      </c>
      <c r="K41" s="54"/>
      <c r="L41" s="53" t="s">
        <v>15</v>
      </c>
      <c r="M41" s="54"/>
      <c r="N41" s="48"/>
      <c r="O41" s="48"/>
      <c r="P41" s="430"/>
      <c r="Q41" s="430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430"/>
      <c r="H44" s="430"/>
      <c r="I44" s="48"/>
      <c r="J44" s="48" t="s">
        <v>20</v>
      </c>
      <c r="K44" s="54"/>
      <c r="L44" s="53" t="s">
        <v>15</v>
      </c>
      <c r="M44" s="54"/>
      <c r="N44" s="48"/>
      <c r="O44" s="48"/>
      <c r="P44" s="430"/>
      <c r="Q44" s="430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430"/>
      <c r="H47" s="430"/>
      <c r="I47" s="48"/>
      <c r="J47" s="48" t="s">
        <v>24</v>
      </c>
      <c r="K47" s="54"/>
      <c r="L47" s="53" t="s">
        <v>15</v>
      </c>
      <c r="M47" s="54"/>
      <c r="N47" s="48"/>
      <c r="O47" s="48"/>
      <c r="P47" s="430"/>
      <c r="Q47" s="430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433"/>
      <c r="D53" s="435"/>
      <c r="E53" s="435"/>
      <c r="F53" s="48"/>
      <c r="G53" s="48"/>
      <c r="H53" s="48"/>
      <c r="I53" s="48"/>
      <c r="J53" s="48" t="s">
        <v>9</v>
      </c>
      <c r="K53" s="48"/>
      <c r="L53" s="433"/>
      <c r="M53" s="435"/>
      <c r="N53" s="435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430" t="str">
        <f>T(Nimet!C1)</f>
        <v>Acon GP</v>
      </c>
      <c r="D55" s="430"/>
      <c r="E55" s="430"/>
      <c r="F55" s="430"/>
      <c r="G55" s="430"/>
      <c r="H55" s="48"/>
      <c r="I55" s="48"/>
      <c r="J55" s="48" t="s">
        <v>10</v>
      </c>
      <c r="K55" s="48"/>
      <c r="L55" s="430" t="str">
        <f>T(Nimet!C1)</f>
        <v>Acon GP</v>
      </c>
      <c r="M55" s="430"/>
      <c r="N55" s="430"/>
      <c r="O55" s="430"/>
      <c r="P55" s="430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430">
        <f>T(5P!$D$2:$E$2)</f>
      </c>
      <c r="D57" s="430"/>
      <c r="E57" s="49" t="s">
        <v>12</v>
      </c>
      <c r="F57" s="48"/>
      <c r="G57" s="430" t="str">
        <f>T(5P!$B$5)</f>
        <v>Pooli B</v>
      </c>
      <c r="H57" s="430"/>
      <c r="I57" s="48"/>
      <c r="J57" s="48" t="s">
        <v>11</v>
      </c>
      <c r="K57" s="48"/>
      <c r="L57" s="430">
        <f>T(5P!$D$2:$E$2)</f>
      </c>
      <c r="M57" s="430"/>
      <c r="N57" s="49" t="s">
        <v>12</v>
      </c>
      <c r="O57" s="48"/>
      <c r="P57" s="430" t="str">
        <f>T(5P!$B$5)</f>
        <v>Pooli B</v>
      </c>
      <c r="Q57" s="430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430">
        <f>T(5P!$C$7)</f>
      </c>
      <c r="B59" s="430"/>
      <c r="C59" s="430"/>
      <c r="D59" s="430"/>
      <c r="E59" s="52" t="s">
        <v>13</v>
      </c>
      <c r="F59" s="53"/>
      <c r="G59" s="430">
        <f>T(5P!$C$9)</f>
      </c>
      <c r="H59" s="430"/>
      <c r="I59" s="48"/>
      <c r="J59" s="430">
        <f>T(5P!$C$8)</f>
      </c>
      <c r="K59" s="430"/>
      <c r="L59" s="430"/>
      <c r="M59" s="430"/>
      <c r="N59" s="52" t="s">
        <v>13</v>
      </c>
      <c r="O59" s="53"/>
      <c r="P59" s="430">
        <f>T(5P!$C$11)</f>
      </c>
      <c r="Q59" s="430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430">
        <f>T(5P!$D$7)</f>
      </c>
      <c r="B62" s="430"/>
      <c r="C62" s="430"/>
      <c r="D62" s="430"/>
      <c r="E62" s="48"/>
      <c r="F62" s="48"/>
      <c r="G62" s="430">
        <f>T(5P!$D$9)</f>
      </c>
      <c r="H62" s="430"/>
      <c r="I62" s="48"/>
      <c r="J62" s="430">
        <f>T(5P!$D$8)</f>
      </c>
      <c r="K62" s="430"/>
      <c r="L62" s="430"/>
      <c r="M62" s="430"/>
      <c r="N62" s="48"/>
      <c r="O62" s="48"/>
      <c r="P62" s="430">
        <f>T(5P!$D$11)</f>
      </c>
      <c r="Q62" s="430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430"/>
      <c r="H66" s="430"/>
      <c r="I66" s="48"/>
      <c r="J66" s="48" t="s">
        <v>16</v>
      </c>
      <c r="K66" s="54"/>
      <c r="L66" s="53" t="s">
        <v>15</v>
      </c>
      <c r="M66" s="54"/>
      <c r="N66" s="48"/>
      <c r="O66" s="48"/>
      <c r="P66" s="430"/>
      <c r="Q66" s="430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430"/>
      <c r="H69" s="430"/>
      <c r="I69" s="48"/>
      <c r="J69" s="48" t="s">
        <v>20</v>
      </c>
      <c r="K69" s="54"/>
      <c r="L69" s="53" t="s">
        <v>15</v>
      </c>
      <c r="M69" s="54"/>
      <c r="N69" s="48"/>
      <c r="O69" s="48"/>
      <c r="P69" s="430"/>
      <c r="Q69" s="430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430"/>
      <c r="H72" s="430"/>
      <c r="I72" s="48"/>
      <c r="J72" s="48" t="s">
        <v>24</v>
      </c>
      <c r="K72" s="54"/>
      <c r="L72" s="53" t="s">
        <v>15</v>
      </c>
      <c r="M72" s="54"/>
      <c r="N72" s="48"/>
      <c r="O72" s="48"/>
      <c r="P72" s="430"/>
      <c r="Q72" s="430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433"/>
      <c r="D78" s="435"/>
      <c r="E78" s="435"/>
      <c r="F78" s="48"/>
      <c r="G78" s="48"/>
      <c r="H78" s="48"/>
      <c r="I78" s="48"/>
      <c r="J78" s="48" t="s">
        <v>9</v>
      </c>
      <c r="K78" s="48"/>
      <c r="L78" s="433"/>
      <c r="M78" s="435"/>
      <c r="N78" s="435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430" t="str">
        <f>T(Nimet!C1)</f>
        <v>Acon GP</v>
      </c>
      <c r="D80" s="430"/>
      <c r="E80" s="430"/>
      <c r="F80" s="430"/>
      <c r="G80" s="430"/>
      <c r="H80" s="48"/>
      <c r="I80" s="48"/>
      <c r="J80" s="48" t="s">
        <v>10</v>
      </c>
      <c r="K80" s="48"/>
      <c r="L80" s="430" t="str">
        <f>T(Nimet!C1)</f>
        <v>Acon GP</v>
      </c>
      <c r="M80" s="430"/>
      <c r="N80" s="430"/>
      <c r="O80" s="430"/>
      <c r="P80" s="430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430">
        <f>T(5P!$D$2:$E$2)</f>
      </c>
      <c r="D82" s="430"/>
      <c r="E82" s="49" t="s">
        <v>12</v>
      </c>
      <c r="F82" s="48"/>
      <c r="G82" s="430" t="str">
        <f>T(5P!$B$5)</f>
        <v>Pooli B</v>
      </c>
      <c r="H82" s="430"/>
      <c r="I82" s="48"/>
      <c r="J82" s="48" t="s">
        <v>11</v>
      </c>
      <c r="K82" s="48"/>
      <c r="L82" s="430">
        <f>T(5P!$D$2:$E$2)</f>
      </c>
      <c r="M82" s="430"/>
      <c r="N82" s="49" t="s">
        <v>12</v>
      </c>
      <c r="O82" s="48"/>
      <c r="P82" s="430" t="str">
        <f>T(5P!$B$5)</f>
        <v>Pooli B</v>
      </c>
      <c r="Q82" s="430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430">
        <f>T(5P!$C$8)</f>
      </c>
      <c r="B84" s="430"/>
      <c r="C84" s="430"/>
      <c r="D84" s="430"/>
      <c r="E84" s="52" t="s">
        <v>13</v>
      </c>
      <c r="F84" s="53"/>
      <c r="G84" s="430">
        <f>T(5P!$C$9)</f>
      </c>
      <c r="H84" s="430"/>
      <c r="I84" s="48"/>
      <c r="J84" s="430">
        <f>T(5P!$C$10)</f>
      </c>
      <c r="K84" s="430"/>
      <c r="L84" s="430"/>
      <c r="M84" s="430"/>
      <c r="N84" s="52" t="s">
        <v>13</v>
      </c>
      <c r="O84" s="53"/>
      <c r="P84" s="430">
        <f>T(5P!$C$11)</f>
      </c>
      <c r="Q84" s="430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430">
        <f>T(5P!$D$8)</f>
      </c>
      <c r="B87" s="430"/>
      <c r="C87" s="430"/>
      <c r="D87" s="430"/>
      <c r="E87" s="48"/>
      <c r="F87" s="48"/>
      <c r="G87" s="430">
        <f>T(5P!$D$9)</f>
      </c>
      <c r="H87" s="430"/>
      <c r="I87" s="48"/>
      <c r="J87" s="430">
        <f>T(5P!$D$10)</f>
      </c>
      <c r="K87" s="430"/>
      <c r="L87" s="430"/>
      <c r="M87" s="430"/>
      <c r="N87" s="48"/>
      <c r="O87" s="48"/>
      <c r="P87" s="430">
        <f>T(5P!$D$11)</f>
      </c>
      <c r="Q87" s="430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430"/>
      <c r="H91" s="430"/>
      <c r="I91" s="48"/>
      <c r="J91" s="48" t="s">
        <v>16</v>
      </c>
      <c r="K91" s="54"/>
      <c r="L91" s="53" t="s">
        <v>15</v>
      </c>
      <c r="M91" s="54"/>
      <c r="N91" s="48"/>
      <c r="O91" s="48"/>
      <c r="P91" s="430"/>
      <c r="Q91" s="430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430"/>
      <c r="H94" s="430"/>
      <c r="I94" s="48"/>
      <c r="J94" s="48" t="s">
        <v>20</v>
      </c>
      <c r="K94" s="50"/>
      <c r="L94" s="53" t="s">
        <v>15</v>
      </c>
      <c r="M94" s="54"/>
      <c r="N94" s="48"/>
      <c r="O94" s="48"/>
      <c r="P94" s="430"/>
      <c r="Q94" s="430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0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430"/>
      <c r="H97" s="430"/>
      <c r="I97" s="48"/>
      <c r="J97" s="48" t="s">
        <v>24</v>
      </c>
      <c r="K97" s="54"/>
      <c r="L97" s="53" t="s">
        <v>15</v>
      </c>
      <c r="M97" s="54"/>
      <c r="N97" s="48"/>
      <c r="O97" s="48"/>
      <c r="P97" s="430"/>
      <c r="Q97" s="430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8" ht="21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165"/>
    </row>
    <row r="101" spans="1:19" ht="19.5" customHeight="1">
      <c r="A101" s="1" t="s">
        <v>8</v>
      </c>
      <c r="B101" s="48"/>
      <c r="C101" s="48"/>
      <c r="D101" s="48"/>
      <c r="E101" s="48"/>
      <c r="F101" s="48"/>
      <c r="G101" s="48"/>
      <c r="H101" s="48"/>
      <c r="I101" s="48"/>
      <c r="J101" s="1" t="s">
        <v>8</v>
      </c>
      <c r="K101" s="48"/>
      <c r="L101" s="48"/>
      <c r="M101" s="48"/>
      <c r="N101" s="48"/>
      <c r="O101" s="48"/>
      <c r="P101" s="48"/>
      <c r="Q101" s="48"/>
      <c r="R101" s="165"/>
      <c r="S101" s="165"/>
    </row>
    <row r="102" spans="1:19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165"/>
      <c r="S102" s="165"/>
    </row>
    <row r="103" spans="1:19" ht="19.5" customHeight="1">
      <c r="A103" s="48" t="s">
        <v>9</v>
      </c>
      <c r="B103" s="48"/>
      <c r="C103" s="437"/>
      <c r="D103" s="438"/>
      <c r="E103" s="438"/>
      <c r="F103" s="48"/>
      <c r="G103" s="48"/>
      <c r="H103" s="48"/>
      <c r="I103" s="48"/>
      <c r="J103" s="48" t="s">
        <v>9</v>
      </c>
      <c r="K103" s="48"/>
      <c r="L103" s="437"/>
      <c r="M103" s="438"/>
      <c r="N103" s="438"/>
      <c r="O103" s="48"/>
      <c r="P103" s="48"/>
      <c r="Q103" s="48"/>
      <c r="R103" s="165"/>
      <c r="S103" s="165"/>
    </row>
    <row r="104" spans="1:19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165"/>
      <c r="S104" s="165"/>
    </row>
    <row r="105" spans="1:19" ht="19.5" customHeight="1">
      <c r="A105" s="48" t="s">
        <v>10</v>
      </c>
      <c r="B105" s="48"/>
      <c r="C105" s="430" t="str">
        <f>T(Nimet!C30)</f>
        <v>KePTS</v>
      </c>
      <c r="D105" s="430"/>
      <c r="E105" s="430"/>
      <c r="F105" s="430"/>
      <c r="G105" s="430"/>
      <c r="H105" s="48"/>
      <c r="I105" s="48"/>
      <c r="J105" s="48" t="s">
        <v>10</v>
      </c>
      <c r="K105" s="48"/>
      <c r="L105" s="430" t="str">
        <f>T(Nimet!C30)</f>
        <v>KePTS</v>
      </c>
      <c r="M105" s="430"/>
      <c r="N105" s="430"/>
      <c r="O105" s="430"/>
      <c r="P105" s="430"/>
      <c r="Q105" s="48"/>
      <c r="R105" s="165"/>
      <c r="S105" s="165"/>
    </row>
    <row r="106" spans="1:19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165"/>
      <c r="S106" s="165"/>
    </row>
    <row r="107" spans="1:19" ht="19.5" customHeight="1">
      <c r="A107" s="48" t="s">
        <v>11</v>
      </c>
      <c r="B107" s="48"/>
      <c r="C107" s="430">
        <f>T(5P!$D$2:$E$2)</f>
      </c>
      <c r="D107" s="430"/>
      <c r="E107" s="49" t="s">
        <v>12</v>
      </c>
      <c r="F107" s="48"/>
      <c r="G107" s="430" t="str">
        <f>T(5P!$B$5)</f>
        <v>Pooli B</v>
      </c>
      <c r="H107" s="430"/>
      <c r="I107" s="48"/>
      <c r="J107" s="48" t="s">
        <v>11</v>
      </c>
      <c r="K107" s="48"/>
      <c r="L107" s="430">
        <f>T(5P!$D$2:$E$2)</f>
      </c>
      <c r="M107" s="430"/>
      <c r="N107" s="49" t="s">
        <v>12</v>
      </c>
      <c r="O107" s="48"/>
      <c r="P107" s="430" t="str">
        <f>T(5P!$B$5)</f>
        <v>Pooli B</v>
      </c>
      <c r="Q107" s="430"/>
      <c r="R107" s="165"/>
      <c r="S107" s="165"/>
    </row>
    <row r="108" spans="1:19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165"/>
      <c r="S108" s="165"/>
    </row>
    <row r="109" spans="1:19" ht="19.5" customHeight="1">
      <c r="A109" s="430">
        <f>T(5P!$C$7)</f>
      </c>
      <c r="B109" s="430"/>
      <c r="C109" s="430"/>
      <c r="D109" s="430"/>
      <c r="E109" s="52" t="s">
        <v>13</v>
      </c>
      <c r="F109" s="53"/>
      <c r="G109" s="430">
        <f>T(5P!$C$8)</f>
      </c>
      <c r="H109" s="430"/>
      <c r="I109" s="48"/>
      <c r="J109" s="430">
        <f>T(5P!$C$9)</f>
      </c>
      <c r="K109" s="430"/>
      <c r="L109" s="430"/>
      <c r="M109" s="430"/>
      <c r="N109" s="52" t="s">
        <v>13</v>
      </c>
      <c r="O109" s="53"/>
      <c r="P109" s="430">
        <f>T(5P!$C$10)</f>
      </c>
      <c r="Q109" s="430"/>
      <c r="R109" s="165"/>
      <c r="S109" s="165"/>
    </row>
    <row r="110" spans="1:19" ht="19.5" customHeight="1">
      <c r="A110" s="48" t="s">
        <v>4</v>
      </c>
      <c r="B110" s="48"/>
      <c r="C110" s="48"/>
      <c r="D110" s="48"/>
      <c r="E110" s="48"/>
      <c r="F110" s="48"/>
      <c r="G110" s="48" t="s">
        <v>4</v>
      </c>
      <c r="H110" s="48"/>
      <c r="I110" s="48"/>
      <c r="J110" s="48" t="s">
        <v>4</v>
      </c>
      <c r="K110" s="48"/>
      <c r="L110" s="48"/>
      <c r="M110" s="48"/>
      <c r="N110" s="48"/>
      <c r="O110" s="48"/>
      <c r="P110" s="48" t="s">
        <v>4</v>
      </c>
      <c r="Q110" s="48"/>
      <c r="R110" s="165"/>
      <c r="S110" s="165"/>
    </row>
    <row r="111" spans="1:19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65"/>
      <c r="S111" s="165"/>
    </row>
    <row r="112" spans="1:19" ht="19.5" customHeight="1">
      <c r="A112" s="430">
        <f>T(5P!$D$7)</f>
      </c>
      <c r="B112" s="430"/>
      <c r="C112" s="430"/>
      <c r="D112" s="430"/>
      <c r="E112" s="48"/>
      <c r="F112" s="48"/>
      <c r="G112" s="430">
        <f>T(5P!$D$8)</f>
      </c>
      <c r="H112" s="430"/>
      <c r="I112" s="48"/>
      <c r="J112" s="430">
        <f>T(5P!$D$9)</f>
      </c>
      <c r="K112" s="430"/>
      <c r="L112" s="430"/>
      <c r="M112" s="430"/>
      <c r="N112" s="48"/>
      <c r="O112" s="48"/>
      <c r="P112" s="430">
        <f>T(5P!$D$10)</f>
      </c>
      <c r="Q112" s="430"/>
      <c r="R112" s="165"/>
      <c r="S112" s="165"/>
    </row>
    <row r="113" spans="1:19" ht="19.5" customHeight="1">
      <c r="A113" s="48" t="s">
        <v>5</v>
      </c>
      <c r="B113" s="48"/>
      <c r="C113" s="48"/>
      <c r="D113" s="48"/>
      <c r="E113" s="48"/>
      <c r="F113" s="48"/>
      <c r="G113" s="48" t="s">
        <v>5</v>
      </c>
      <c r="H113" s="48"/>
      <c r="I113" s="48"/>
      <c r="J113" s="48" t="s">
        <v>5</v>
      </c>
      <c r="K113" s="48"/>
      <c r="L113" s="48"/>
      <c r="M113" s="48"/>
      <c r="N113" s="48"/>
      <c r="O113" s="48"/>
      <c r="P113" s="48" t="s">
        <v>5</v>
      </c>
      <c r="Q113" s="48"/>
      <c r="R113" s="165"/>
      <c r="S113" s="165"/>
    </row>
    <row r="114" spans="1:19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165"/>
      <c r="S114" s="165"/>
    </row>
    <row r="115" spans="1:19" ht="19.5" customHeight="1">
      <c r="A115" s="204" t="s">
        <v>14</v>
      </c>
      <c r="B115" s="50"/>
      <c r="C115" s="53" t="s">
        <v>15</v>
      </c>
      <c r="D115" s="50"/>
      <c r="E115" s="48"/>
      <c r="F115" s="48"/>
      <c r="G115" s="48"/>
      <c r="H115" s="48"/>
      <c r="I115" s="48"/>
      <c r="J115" s="48" t="s">
        <v>14</v>
      </c>
      <c r="K115" s="50"/>
      <c r="L115" s="53" t="s">
        <v>15</v>
      </c>
      <c r="M115" s="50"/>
      <c r="N115" s="48"/>
      <c r="O115" s="48"/>
      <c r="P115" s="48"/>
      <c r="Q115" s="48"/>
      <c r="R115" s="165"/>
      <c r="S115" s="165"/>
    </row>
    <row r="116" spans="1:19" ht="19.5" customHeight="1">
      <c r="A116" s="204" t="s">
        <v>16</v>
      </c>
      <c r="B116" s="54"/>
      <c r="C116" s="53" t="s">
        <v>15</v>
      </c>
      <c r="D116" s="54"/>
      <c r="E116" s="48"/>
      <c r="F116" s="48"/>
      <c r="G116" s="430"/>
      <c r="H116" s="430"/>
      <c r="I116" s="48"/>
      <c r="J116" s="48" t="s">
        <v>16</v>
      </c>
      <c r="K116" s="54"/>
      <c r="L116" s="53" t="s">
        <v>15</v>
      </c>
      <c r="M116" s="54"/>
      <c r="N116" s="48"/>
      <c r="O116" s="48"/>
      <c r="P116" s="430"/>
      <c r="Q116" s="430"/>
      <c r="R116" s="165"/>
      <c r="S116" s="165"/>
    </row>
    <row r="117" spans="1:19" ht="19.5" customHeight="1">
      <c r="A117" s="204" t="s">
        <v>17</v>
      </c>
      <c r="B117" s="54"/>
      <c r="C117" s="53" t="s">
        <v>15</v>
      </c>
      <c r="D117" s="54"/>
      <c r="E117" s="48"/>
      <c r="F117" s="48"/>
      <c r="G117" s="48" t="s">
        <v>18</v>
      </c>
      <c r="H117" s="48"/>
      <c r="I117" s="48"/>
      <c r="J117" s="48" t="s">
        <v>17</v>
      </c>
      <c r="K117" s="54"/>
      <c r="L117" s="53" t="s">
        <v>15</v>
      </c>
      <c r="M117" s="54"/>
      <c r="N117" s="48"/>
      <c r="O117" s="48"/>
      <c r="P117" s="48" t="s">
        <v>18</v>
      </c>
      <c r="Q117" s="48"/>
      <c r="R117" s="165"/>
      <c r="S117" s="165"/>
    </row>
    <row r="118" spans="1:19" ht="19.5" customHeight="1">
      <c r="A118" s="204" t="s">
        <v>19</v>
      </c>
      <c r="B118" s="54"/>
      <c r="C118" s="53" t="s">
        <v>15</v>
      </c>
      <c r="D118" s="54"/>
      <c r="E118" s="48"/>
      <c r="F118" s="48"/>
      <c r="G118" s="48"/>
      <c r="H118" s="48"/>
      <c r="I118" s="48"/>
      <c r="J118" s="48" t="s">
        <v>19</v>
      </c>
      <c r="K118" s="54"/>
      <c r="L118" s="53" t="s">
        <v>15</v>
      </c>
      <c r="M118" s="54"/>
      <c r="N118" s="48"/>
      <c r="O118" s="48"/>
      <c r="P118" s="48"/>
      <c r="Q118" s="48"/>
      <c r="R118" s="165"/>
      <c r="S118" s="165"/>
    </row>
    <row r="119" spans="1:19" ht="19.5" customHeight="1">
      <c r="A119" s="204" t="s">
        <v>20</v>
      </c>
      <c r="B119" s="54"/>
      <c r="C119" s="53" t="s">
        <v>15</v>
      </c>
      <c r="D119" s="54"/>
      <c r="E119" s="48"/>
      <c r="F119" s="48"/>
      <c r="G119" s="430"/>
      <c r="H119" s="430"/>
      <c r="I119" s="48"/>
      <c r="J119" s="48" t="s">
        <v>20</v>
      </c>
      <c r="K119" s="50"/>
      <c r="L119" s="53" t="s">
        <v>15</v>
      </c>
      <c r="M119" s="54"/>
      <c r="N119" s="48"/>
      <c r="O119" s="48"/>
      <c r="P119" s="430"/>
      <c r="Q119" s="430"/>
      <c r="R119" s="165"/>
      <c r="S119" s="165"/>
    </row>
    <row r="120" spans="1:19" ht="19.5" customHeight="1">
      <c r="A120" s="204" t="s">
        <v>21</v>
      </c>
      <c r="B120" s="54"/>
      <c r="C120" s="53" t="s">
        <v>15</v>
      </c>
      <c r="D120" s="54"/>
      <c r="E120" s="48"/>
      <c r="F120" s="48"/>
      <c r="G120" s="48" t="s">
        <v>22</v>
      </c>
      <c r="H120" s="48"/>
      <c r="I120" s="48"/>
      <c r="J120" s="48" t="s">
        <v>21</v>
      </c>
      <c r="K120" s="50"/>
      <c r="L120" s="53" t="s">
        <v>15</v>
      </c>
      <c r="M120" s="54"/>
      <c r="N120" s="48"/>
      <c r="O120" s="48"/>
      <c r="P120" s="48" t="s">
        <v>22</v>
      </c>
      <c r="Q120" s="48"/>
      <c r="R120" s="165"/>
      <c r="S120" s="165"/>
    </row>
    <row r="121" spans="1:19" ht="19.5" customHeight="1">
      <c r="A121" s="204" t="s">
        <v>23</v>
      </c>
      <c r="B121" s="54"/>
      <c r="C121" s="53" t="s">
        <v>15</v>
      </c>
      <c r="D121" s="54"/>
      <c r="E121" s="48"/>
      <c r="F121" s="48"/>
      <c r="G121" s="48"/>
      <c r="H121" s="48"/>
      <c r="I121" s="48"/>
      <c r="J121" s="48" t="s">
        <v>23</v>
      </c>
      <c r="K121" s="54"/>
      <c r="L121" s="53" t="s">
        <v>15</v>
      </c>
      <c r="M121" s="54"/>
      <c r="N121" s="48"/>
      <c r="O121" s="48"/>
      <c r="P121" s="48"/>
      <c r="Q121" s="48"/>
      <c r="R121" s="165"/>
      <c r="S121" s="165"/>
    </row>
    <row r="122" spans="1:19" ht="19.5" customHeight="1">
      <c r="A122" s="204" t="s">
        <v>24</v>
      </c>
      <c r="B122" s="54"/>
      <c r="C122" s="53" t="s">
        <v>15</v>
      </c>
      <c r="D122" s="54"/>
      <c r="E122" s="48"/>
      <c r="F122" s="48"/>
      <c r="G122" s="430"/>
      <c r="H122" s="430"/>
      <c r="I122" s="48"/>
      <c r="J122" s="48" t="s">
        <v>24</v>
      </c>
      <c r="K122" s="54"/>
      <c r="L122" s="53" t="s">
        <v>15</v>
      </c>
      <c r="M122" s="54"/>
      <c r="N122" s="48"/>
      <c r="O122" s="48"/>
      <c r="P122" s="430"/>
      <c r="Q122" s="430"/>
      <c r="R122" s="165"/>
      <c r="S122" s="165"/>
    </row>
    <row r="123" spans="1:19" ht="19.5" customHeight="1">
      <c r="A123" s="204" t="s">
        <v>25</v>
      </c>
      <c r="B123" s="54"/>
      <c r="C123" s="53" t="s">
        <v>15</v>
      </c>
      <c r="D123" s="54"/>
      <c r="E123" s="48"/>
      <c r="F123" s="48"/>
      <c r="G123" s="48" t="s">
        <v>26</v>
      </c>
      <c r="H123" s="48"/>
      <c r="I123" s="48"/>
      <c r="J123" s="48" t="s">
        <v>25</v>
      </c>
      <c r="K123" s="54"/>
      <c r="L123" s="53" t="s">
        <v>15</v>
      </c>
      <c r="M123" s="54"/>
      <c r="N123" s="48"/>
      <c r="O123" s="48"/>
      <c r="P123" s="48" t="s">
        <v>26</v>
      </c>
      <c r="Q123" s="48"/>
      <c r="R123" s="165"/>
      <c r="S123" s="165"/>
    </row>
    <row r="124" spans="1:19" ht="19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165"/>
      <c r="S124" s="165"/>
    </row>
    <row r="125" spans="1:19" ht="19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165"/>
      <c r="S125" s="165"/>
    </row>
    <row r="126" spans="1:19" ht="19.5" customHeight="1">
      <c r="A126" s="1" t="s">
        <v>8</v>
      </c>
      <c r="B126" s="48"/>
      <c r="C126" s="48"/>
      <c r="D126" s="48"/>
      <c r="E126" s="48"/>
      <c r="F126" s="48"/>
      <c r="G126" s="48"/>
      <c r="H126" s="48"/>
      <c r="I126" s="48"/>
      <c r="J126" s="1" t="s">
        <v>8</v>
      </c>
      <c r="K126" s="48"/>
      <c r="L126" s="48"/>
      <c r="M126" s="48"/>
      <c r="N126" s="48"/>
      <c r="O126" s="48"/>
      <c r="P126" s="48"/>
      <c r="Q126" s="48"/>
      <c r="R126" s="165"/>
      <c r="S126" s="165"/>
    </row>
    <row r="127" spans="1:19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165"/>
      <c r="S127" s="165"/>
    </row>
    <row r="128" spans="1:19" ht="19.5" customHeight="1">
      <c r="A128" s="48" t="s">
        <v>9</v>
      </c>
      <c r="B128" s="48"/>
      <c r="C128" s="437"/>
      <c r="D128" s="438"/>
      <c r="E128" s="438"/>
      <c r="F128" s="48"/>
      <c r="G128" s="48"/>
      <c r="H128" s="48"/>
      <c r="I128" s="48"/>
      <c r="J128" s="48" t="s">
        <v>9</v>
      </c>
      <c r="K128" s="48"/>
      <c r="L128" s="437"/>
      <c r="M128" s="438"/>
      <c r="N128" s="438"/>
      <c r="O128" s="48"/>
      <c r="P128" s="48"/>
      <c r="Q128" s="48"/>
      <c r="R128" s="165"/>
      <c r="S128" s="165"/>
    </row>
    <row r="129" spans="1:19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165"/>
      <c r="S129" s="165"/>
    </row>
    <row r="130" spans="1:19" ht="19.5" customHeight="1">
      <c r="A130" s="48" t="s">
        <v>10</v>
      </c>
      <c r="B130" s="48"/>
      <c r="C130" s="430" t="str">
        <f>T(Nimet!C41)</f>
        <v>KuPTS</v>
      </c>
      <c r="D130" s="430"/>
      <c r="E130" s="430"/>
      <c r="F130" s="430"/>
      <c r="G130" s="430"/>
      <c r="H130" s="48"/>
      <c r="I130" s="48"/>
      <c r="J130" s="48" t="s">
        <v>10</v>
      </c>
      <c r="K130" s="48"/>
      <c r="L130" s="430" t="str">
        <f>T(Nimet!C41)</f>
        <v>KuPTS</v>
      </c>
      <c r="M130" s="430"/>
      <c r="N130" s="430"/>
      <c r="O130" s="430"/>
      <c r="P130" s="430"/>
      <c r="Q130" s="48"/>
      <c r="R130" s="165"/>
      <c r="S130" s="165"/>
    </row>
    <row r="131" spans="1:19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165"/>
      <c r="S131" s="165"/>
    </row>
    <row r="132" spans="1:19" ht="19.5" customHeight="1">
      <c r="A132" s="48" t="s">
        <v>11</v>
      </c>
      <c r="B132" s="48"/>
      <c r="C132" s="430">
        <f>T(5P!$D$2:$E$2)</f>
      </c>
      <c r="D132" s="430"/>
      <c r="E132" s="49" t="s">
        <v>12</v>
      </c>
      <c r="F132" s="48"/>
      <c r="G132" s="430"/>
      <c r="H132" s="430"/>
      <c r="I132" s="48"/>
      <c r="J132" s="48" t="s">
        <v>11</v>
      </c>
      <c r="K132" s="48"/>
      <c r="L132" s="430">
        <f>T(5P!$D$2:$E$2)</f>
      </c>
      <c r="M132" s="430"/>
      <c r="N132" s="49" t="s">
        <v>12</v>
      </c>
      <c r="O132" s="48"/>
      <c r="P132" s="430"/>
      <c r="Q132" s="430"/>
      <c r="R132" s="165"/>
      <c r="S132" s="165"/>
    </row>
    <row r="133" spans="1:19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165"/>
      <c r="S133" s="165"/>
    </row>
    <row r="134" spans="1:19" ht="19.5" customHeight="1">
      <c r="A134" s="430">
        <f>T('16'!D68)</f>
      </c>
      <c r="B134" s="430"/>
      <c r="C134" s="430"/>
      <c r="D134" s="430"/>
      <c r="E134" s="52" t="s">
        <v>13</v>
      </c>
      <c r="F134" s="53"/>
      <c r="G134" s="430">
        <f>T('16'!D69)</f>
      </c>
      <c r="H134" s="430"/>
      <c r="I134" s="48"/>
      <c r="J134" s="430">
        <f>T('16'!D70)</f>
      </c>
      <c r="K134" s="430"/>
      <c r="L134" s="430"/>
      <c r="M134" s="430"/>
      <c r="N134" s="52" t="s">
        <v>13</v>
      </c>
      <c r="O134" s="53"/>
      <c r="P134" s="430">
        <f>T('16'!D71)</f>
      </c>
      <c r="Q134" s="430"/>
      <c r="R134" s="165"/>
      <c r="S134" s="165"/>
    </row>
    <row r="135" spans="1:19" ht="19.5" customHeight="1">
      <c r="A135" s="48" t="s">
        <v>4</v>
      </c>
      <c r="B135" s="48"/>
      <c r="C135" s="48"/>
      <c r="D135" s="48"/>
      <c r="E135" s="48"/>
      <c r="F135" s="48"/>
      <c r="G135" s="48" t="s">
        <v>4</v>
      </c>
      <c r="H135" s="48"/>
      <c r="I135" s="48"/>
      <c r="J135" s="48" t="s">
        <v>4</v>
      </c>
      <c r="K135" s="48"/>
      <c r="L135" s="48"/>
      <c r="M135" s="48"/>
      <c r="N135" s="48"/>
      <c r="O135" s="48"/>
      <c r="P135" s="48" t="s">
        <v>4</v>
      </c>
      <c r="Q135" s="48"/>
      <c r="R135" s="165"/>
      <c r="S135" s="165"/>
    </row>
    <row r="136" spans="1:19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165"/>
      <c r="S136" s="165"/>
    </row>
    <row r="137" spans="1:19" ht="19.5" customHeight="1">
      <c r="A137" s="436">
        <f>T('16'!E68)</f>
      </c>
      <c r="B137" s="430"/>
      <c r="C137" s="430"/>
      <c r="D137" s="430"/>
      <c r="E137" s="48"/>
      <c r="F137" s="48"/>
      <c r="G137" s="430">
        <f>T('16'!E69)</f>
      </c>
      <c r="H137" s="430"/>
      <c r="I137" s="48"/>
      <c r="J137" s="430">
        <f>T('16'!E70)</f>
      </c>
      <c r="K137" s="430"/>
      <c r="L137" s="430"/>
      <c r="M137" s="430"/>
      <c r="N137" s="48"/>
      <c r="O137" s="48"/>
      <c r="P137" s="430">
        <f>T('16'!E71)</f>
      </c>
      <c r="Q137" s="430"/>
      <c r="R137" s="165"/>
      <c r="S137" s="165"/>
    </row>
    <row r="138" spans="1:19" ht="19.5" customHeight="1">
      <c r="A138" s="48" t="s">
        <v>5</v>
      </c>
      <c r="B138" s="48"/>
      <c r="C138" s="48"/>
      <c r="D138" s="48"/>
      <c r="E138" s="48"/>
      <c r="F138" s="48"/>
      <c r="G138" s="48" t="s">
        <v>5</v>
      </c>
      <c r="H138" s="48"/>
      <c r="I138" s="48"/>
      <c r="J138" s="48" t="s">
        <v>5</v>
      </c>
      <c r="K138" s="48"/>
      <c r="L138" s="48"/>
      <c r="M138" s="48"/>
      <c r="N138" s="48"/>
      <c r="O138" s="48"/>
      <c r="P138" s="48" t="s">
        <v>5</v>
      </c>
      <c r="Q138" s="48"/>
      <c r="R138" s="165"/>
      <c r="S138" s="165"/>
    </row>
    <row r="139" spans="1:19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165"/>
      <c r="S139" s="165"/>
    </row>
    <row r="140" spans="1:19" ht="19.5" customHeight="1">
      <c r="A140" s="48" t="s">
        <v>14</v>
      </c>
      <c r="B140" s="50"/>
      <c r="C140" s="53" t="s">
        <v>15</v>
      </c>
      <c r="D140" s="50"/>
      <c r="E140" s="48"/>
      <c r="F140" s="48"/>
      <c r="G140" s="48"/>
      <c r="H140" s="48"/>
      <c r="I140" s="48"/>
      <c r="J140" s="48" t="s">
        <v>14</v>
      </c>
      <c r="K140" s="50"/>
      <c r="L140" s="53" t="s">
        <v>15</v>
      </c>
      <c r="M140" s="50"/>
      <c r="N140" s="48"/>
      <c r="O140" s="48"/>
      <c r="P140" s="48"/>
      <c r="Q140" s="48"/>
      <c r="R140" s="165"/>
      <c r="S140" s="165"/>
    </row>
    <row r="141" spans="1:19" ht="19.5" customHeight="1">
      <c r="A141" s="48" t="s">
        <v>16</v>
      </c>
      <c r="B141" s="54"/>
      <c r="C141" s="53" t="s">
        <v>15</v>
      </c>
      <c r="D141" s="54"/>
      <c r="E141" s="48"/>
      <c r="F141" s="48"/>
      <c r="G141" s="430"/>
      <c r="H141" s="430"/>
      <c r="I141" s="48"/>
      <c r="J141" s="48" t="s">
        <v>16</v>
      </c>
      <c r="K141" s="54"/>
      <c r="L141" s="53" t="s">
        <v>15</v>
      </c>
      <c r="M141" s="54"/>
      <c r="N141" s="48"/>
      <c r="O141" s="48"/>
      <c r="P141" s="430"/>
      <c r="Q141" s="430"/>
      <c r="R141" s="165"/>
      <c r="S141" s="165"/>
    </row>
    <row r="142" spans="1:19" ht="19.5" customHeight="1">
      <c r="A142" s="48" t="s">
        <v>17</v>
      </c>
      <c r="B142" s="54"/>
      <c r="C142" s="53" t="s">
        <v>15</v>
      </c>
      <c r="D142" s="54"/>
      <c r="E142" s="48"/>
      <c r="F142" s="48"/>
      <c r="G142" s="48" t="s">
        <v>18</v>
      </c>
      <c r="H142" s="48"/>
      <c r="I142" s="48"/>
      <c r="J142" s="48" t="s">
        <v>17</v>
      </c>
      <c r="K142" s="54"/>
      <c r="L142" s="53" t="s">
        <v>15</v>
      </c>
      <c r="M142" s="54"/>
      <c r="N142" s="48"/>
      <c r="O142" s="48"/>
      <c r="P142" s="48" t="s">
        <v>18</v>
      </c>
      <c r="Q142" s="48"/>
      <c r="R142" s="165"/>
      <c r="S142" s="165"/>
    </row>
    <row r="143" spans="1:19" ht="19.5" customHeight="1">
      <c r="A143" s="48" t="s">
        <v>19</v>
      </c>
      <c r="B143" s="54"/>
      <c r="C143" s="53" t="s">
        <v>15</v>
      </c>
      <c r="D143" s="54"/>
      <c r="E143" s="48"/>
      <c r="F143" s="48"/>
      <c r="G143" s="48"/>
      <c r="H143" s="48"/>
      <c r="I143" s="48"/>
      <c r="J143" s="48" t="s">
        <v>19</v>
      </c>
      <c r="K143" s="54"/>
      <c r="L143" s="53" t="s">
        <v>15</v>
      </c>
      <c r="M143" s="54"/>
      <c r="N143" s="48"/>
      <c r="O143" s="48"/>
      <c r="P143" s="48"/>
      <c r="Q143" s="48"/>
      <c r="R143" s="165"/>
      <c r="S143" s="165"/>
    </row>
    <row r="144" spans="1:19" ht="19.5" customHeight="1">
      <c r="A144" s="48" t="s">
        <v>20</v>
      </c>
      <c r="B144" s="54"/>
      <c r="C144" s="53" t="s">
        <v>15</v>
      </c>
      <c r="D144" s="54"/>
      <c r="E144" s="48"/>
      <c r="F144" s="48"/>
      <c r="G144" s="430"/>
      <c r="H144" s="430"/>
      <c r="I144" s="48"/>
      <c r="J144" s="48" t="s">
        <v>20</v>
      </c>
      <c r="K144" s="50"/>
      <c r="L144" s="53" t="s">
        <v>15</v>
      </c>
      <c r="M144" s="54"/>
      <c r="N144" s="48"/>
      <c r="O144" s="48"/>
      <c r="P144" s="430"/>
      <c r="Q144" s="430"/>
      <c r="R144" s="165"/>
      <c r="S144" s="165"/>
    </row>
    <row r="145" spans="1:19" ht="19.5" customHeight="1">
      <c r="A145" s="48" t="s">
        <v>21</v>
      </c>
      <c r="B145" s="54"/>
      <c r="C145" s="53" t="s">
        <v>15</v>
      </c>
      <c r="D145" s="54"/>
      <c r="E145" s="48"/>
      <c r="F145" s="48"/>
      <c r="G145" s="48" t="s">
        <v>22</v>
      </c>
      <c r="H145" s="48"/>
      <c r="I145" s="48"/>
      <c r="J145" s="48" t="s">
        <v>21</v>
      </c>
      <c r="K145" s="50"/>
      <c r="L145" s="53" t="s">
        <v>15</v>
      </c>
      <c r="M145" s="54"/>
      <c r="N145" s="48"/>
      <c r="O145" s="48"/>
      <c r="P145" s="48" t="s">
        <v>22</v>
      </c>
      <c r="Q145" s="48"/>
      <c r="R145" s="165"/>
      <c r="S145" s="165"/>
    </row>
    <row r="146" spans="1:19" ht="19.5" customHeight="1">
      <c r="A146" s="48" t="s">
        <v>23</v>
      </c>
      <c r="B146" s="54"/>
      <c r="C146" s="53" t="s">
        <v>15</v>
      </c>
      <c r="D146" s="54"/>
      <c r="E146" s="48"/>
      <c r="F146" s="48"/>
      <c r="G146" s="48"/>
      <c r="H146" s="48"/>
      <c r="I146" s="48"/>
      <c r="J146" s="48" t="s">
        <v>23</v>
      </c>
      <c r="K146" s="54"/>
      <c r="L146" s="53" t="s">
        <v>15</v>
      </c>
      <c r="M146" s="54"/>
      <c r="N146" s="48"/>
      <c r="O146" s="48"/>
      <c r="P146" s="48"/>
      <c r="Q146" s="48"/>
      <c r="R146" s="165"/>
      <c r="S146" s="165"/>
    </row>
    <row r="147" spans="1:19" ht="19.5" customHeight="1">
      <c r="A147" s="48" t="s">
        <v>24</v>
      </c>
      <c r="B147" s="54"/>
      <c r="C147" s="53" t="s">
        <v>15</v>
      </c>
      <c r="D147" s="54"/>
      <c r="E147" s="48"/>
      <c r="F147" s="48"/>
      <c r="G147" s="430"/>
      <c r="H147" s="430"/>
      <c r="I147" s="48"/>
      <c r="J147" s="48" t="s">
        <v>24</v>
      </c>
      <c r="K147" s="54"/>
      <c r="L147" s="53" t="s">
        <v>15</v>
      </c>
      <c r="M147" s="54"/>
      <c r="N147" s="48"/>
      <c r="O147" s="48"/>
      <c r="P147" s="430"/>
      <c r="Q147" s="430"/>
      <c r="R147" s="165"/>
      <c r="S147" s="165"/>
    </row>
    <row r="148" spans="1:19" ht="19.5" customHeight="1">
      <c r="A148" s="48" t="s">
        <v>25</v>
      </c>
      <c r="B148" s="205"/>
      <c r="C148" s="53" t="s">
        <v>15</v>
      </c>
      <c r="D148" s="205"/>
      <c r="E148" s="48"/>
      <c r="F148" s="48"/>
      <c r="G148" s="48" t="s">
        <v>26</v>
      </c>
      <c r="H148" s="48"/>
      <c r="I148" s="48"/>
      <c r="J148" s="48" t="s">
        <v>25</v>
      </c>
      <c r="K148" s="205"/>
      <c r="L148" s="53" t="s">
        <v>15</v>
      </c>
      <c r="M148" s="205"/>
      <c r="N148" s="48"/>
      <c r="O148" s="48"/>
      <c r="P148" s="48" t="s">
        <v>26</v>
      </c>
      <c r="Q148" s="48"/>
      <c r="R148" s="165"/>
      <c r="S148" s="165"/>
    </row>
    <row r="149" spans="1:19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165"/>
      <c r="S149" s="165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</sheetData>
  <sheetProtection/>
  <mergeCells count="132">
    <mergeCell ref="G57:H57"/>
    <mergeCell ref="P57:Q57"/>
    <mergeCell ref="P9:Q9"/>
    <mergeCell ref="G16:H16"/>
    <mergeCell ref="P16:Q16"/>
    <mergeCell ref="G19:H19"/>
    <mergeCell ref="P19:Q19"/>
    <mergeCell ref="G9:H9"/>
    <mergeCell ref="J9:M9"/>
    <mergeCell ref="G41:H41"/>
    <mergeCell ref="C3:E3"/>
    <mergeCell ref="L3:N3"/>
    <mergeCell ref="C5:G5"/>
    <mergeCell ref="L5:P5"/>
    <mergeCell ref="G32:H32"/>
    <mergeCell ref="P32:Q32"/>
    <mergeCell ref="C7:D7"/>
    <mergeCell ref="L7:M7"/>
    <mergeCell ref="A9:D9"/>
    <mergeCell ref="G7:H7"/>
    <mergeCell ref="G22:H22"/>
    <mergeCell ref="P22:Q22"/>
    <mergeCell ref="C28:E28"/>
    <mergeCell ref="A12:D12"/>
    <mergeCell ref="G12:H12"/>
    <mergeCell ref="J12:M12"/>
    <mergeCell ref="P7:Q7"/>
    <mergeCell ref="P12:Q12"/>
    <mergeCell ref="A34:D34"/>
    <mergeCell ref="G34:H34"/>
    <mergeCell ref="J34:M34"/>
    <mergeCell ref="P34:Q34"/>
    <mergeCell ref="C30:G30"/>
    <mergeCell ref="L30:P30"/>
    <mergeCell ref="C32:D32"/>
    <mergeCell ref="L32:M32"/>
    <mergeCell ref="L28:N28"/>
    <mergeCell ref="P41:Q41"/>
    <mergeCell ref="G44:H44"/>
    <mergeCell ref="P44:Q44"/>
    <mergeCell ref="A37:D37"/>
    <mergeCell ref="G37:H37"/>
    <mergeCell ref="J37:M37"/>
    <mergeCell ref="P37:Q37"/>
    <mergeCell ref="C53:E53"/>
    <mergeCell ref="L53:N53"/>
    <mergeCell ref="C55:G55"/>
    <mergeCell ref="L55:P55"/>
    <mergeCell ref="G47:H47"/>
    <mergeCell ref="P47:Q47"/>
    <mergeCell ref="P59:Q59"/>
    <mergeCell ref="A62:D62"/>
    <mergeCell ref="G62:H62"/>
    <mergeCell ref="J62:M62"/>
    <mergeCell ref="P62:Q62"/>
    <mergeCell ref="C57:D57"/>
    <mergeCell ref="L57:M57"/>
    <mergeCell ref="A59:D59"/>
    <mergeCell ref="G59:H59"/>
    <mergeCell ref="J59:M59"/>
    <mergeCell ref="G72:H72"/>
    <mergeCell ref="P72:Q72"/>
    <mergeCell ref="C78:E78"/>
    <mergeCell ref="L78:N78"/>
    <mergeCell ref="G66:H66"/>
    <mergeCell ref="P66:Q66"/>
    <mergeCell ref="G69:H69"/>
    <mergeCell ref="P69:Q69"/>
    <mergeCell ref="C80:G80"/>
    <mergeCell ref="L80:P80"/>
    <mergeCell ref="C82:D82"/>
    <mergeCell ref="L82:M82"/>
    <mergeCell ref="G82:H82"/>
    <mergeCell ref="P82:Q82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  <mergeCell ref="C107:D107"/>
    <mergeCell ref="G107:H107"/>
    <mergeCell ref="L107:M107"/>
    <mergeCell ref="P107:Q107"/>
    <mergeCell ref="C103:E103"/>
    <mergeCell ref="L103:N103"/>
    <mergeCell ref="C105:G105"/>
    <mergeCell ref="L105:P105"/>
    <mergeCell ref="A112:D112"/>
    <mergeCell ref="G112:H112"/>
    <mergeCell ref="J112:M112"/>
    <mergeCell ref="P112:Q112"/>
    <mergeCell ref="A109:D109"/>
    <mergeCell ref="G109:H109"/>
    <mergeCell ref="J109:M109"/>
    <mergeCell ref="P109:Q109"/>
    <mergeCell ref="G122:H122"/>
    <mergeCell ref="P122:Q122"/>
    <mergeCell ref="C128:E128"/>
    <mergeCell ref="L128:N128"/>
    <mergeCell ref="G116:H116"/>
    <mergeCell ref="P116:Q116"/>
    <mergeCell ref="G119:H119"/>
    <mergeCell ref="P119:Q119"/>
    <mergeCell ref="C130:G130"/>
    <mergeCell ref="L130:P130"/>
    <mergeCell ref="C132:D132"/>
    <mergeCell ref="G132:H132"/>
    <mergeCell ref="L132:M132"/>
    <mergeCell ref="P132:Q132"/>
    <mergeCell ref="A137:D137"/>
    <mergeCell ref="G137:H137"/>
    <mergeCell ref="J137:M137"/>
    <mergeCell ref="P137:Q137"/>
    <mergeCell ref="A134:D134"/>
    <mergeCell ref="G134:H134"/>
    <mergeCell ref="J134:M134"/>
    <mergeCell ref="P134:Q134"/>
    <mergeCell ref="G147:H147"/>
    <mergeCell ref="P147:Q147"/>
    <mergeCell ref="G141:H141"/>
    <mergeCell ref="P141:Q141"/>
    <mergeCell ref="G144:H144"/>
    <mergeCell ref="P144:Q144"/>
  </mergeCells>
  <printOptions/>
  <pageMargins left="0.33" right="0.1968503937007874" top="0.78" bottom="0.1968503937007874" header="0.39" footer="0.25"/>
  <pageSetup horizontalDpi="300" verticalDpi="300" orientation="portrait" paperSize="9" scale="74" r:id="rId1"/>
  <rowBreaks count="2" manualBreakCount="2">
    <brk id="50" max="17" man="1"/>
    <brk id="10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zoomScale="75" zoomScaleNormal="75" zoomScalePageLayoutView="0" workbookViewId="0" topLeftCell="A1">
      <selection activeCell="D3" sqref="D3:F3"/>
    </sheetView>
  </sheetViews>
  <sheetFormatPr defaultColWidth="9.140625" defaultRowHeight="19.5" customHeight="1"/>
  <cols>
    <col min="1" max="1" width="4.00390625" style="78" customWidth="1"/>
    <col min="2" max="2" width="5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11" width="10.7109375" style="78" customWidth="1"/>
    <col min="12" max="12" width="10.7109375" style="138" customWidth="1"/>
    <col min="13" max="14" width="10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155"/>
      <c r="D1" s="388"/>
      <c r="E1" s="389"/>
      <c r="F1" s="79"/>
      <c r="G1" s="79"/>
      <c r="H1" s="79"/>
      <c r="I1" s="81"/>
      <c r="J1" s="81"/>
      <c r="K1" s="81"/>
      <c r="L1" s="82"/>
      <c r="M1" s="81"/>
      <c r="N1" s="81"/>
      <c r="O1" s="81"/>
      <c r="P1" s="81"/>
    </row>
    <row r="2" spans="2:16" ht="19.5" customHeight="1">
      <c r="B2" s="79"/>
      <c r="C2" s="361" t="s">
        <v>0</v>
      </c>
      <c r="D2" s="390" t="str">
        <f>IF(Nimet!C1="","",Nimet!C1)</f>
        <v>Acon GP</v>
      </c>
      <c r="E2" s="391"/>
      <c r="F2" s="364"/>
      <c r="G2" s="79"/>
      <c r="H2" s="79"/>
      <c r="I2" s="81"/>
      <c r="J2" s="81"/>
      <c r="K2" s="81"/>
      <c r="L2" s="82"/>
      <c r="M2" s="81"/>
      <c r="N2" s="81"/>
      <c r="O2" s="81"/>
      <c r="P2" s="81"/>
    </row>
    <row r="3" spans="2:16" ht="19.5" customHeight="1">
      <c r="B3" s="82"/>
      <c r="C3" s="365" t="s">
        <v>57</v>
      </c>
      <c r="D3" s="390" t="s">
        <v>240</v>
      </c>
      <c r="E3" s="391"/>
      <c r="F3" s="392"/>
      <c r="G3" s="84"/>
      <c r="H3" s="84"/>
      <c r="I3" s="85"/>
      <c r="J3" s="81"/>
      <c r="K3" s="81"/>
      <c r="L3" s="82"/>
      <c r="M3" s="81"/>
      <c r="N3" s="81"/>
      <c r="O3" s="81"/>
      <c r="P3" s="81"/>
    </row>
    <row r="4" spans="2:16" ht="19.5" customHeight="1">
      <c r="B4" s="82"/>
      <c r="C4" s="365" t="s">
        <v>222</v>
      </c>
      <c r="D4" s="362" t="s">
        <v>223</v>
      </c>
      <c r="E4" s="363"/>
      <c r="F4" s="366"/>
      <c r="G4" s="84"/>
      <c r="H4" s="84"/>
      <c r="I4" s="85"/>
      <c r="J4" s="81"/>
      <c r="K4" s="81"/>
      <c r="L4" s="82"/>
      <c r="M4" s="81"/>
      <c r="N4" s="81"/>
      <c r="O4" s="81"/>
      <c r="P4" s="81"/>
    </row>
    <row r="5" spans="2:16" ht="19.5" customHeight="1">
      <c r="B5" s="82"/>
      <c r="C5" s="192"/>
      <c r="D5" s="277"/>
      <c r="E5" s="278"/>
      <c r="F5" s="279"/>
      <c r="G5" s="84"/>
      <c r="H5" s="84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398" t="s">
        <v>4</v>
      </c>
      <c r="D7" s="398" t="s">
        <v>5</v>
      </c>
      <c r="E7" s="399">
        <v>1</v>
      </c>
      <c r="F7" s="399">
        <v>2</v>
      </c>
      <c r="G7" s="399">
        <v>3</v>
      </c>
      <c r="H7" s="399">
        <v>4</v>
      </c>
      <c r="I7" s="400" t="s">
        <v>28</v>
      </c>
      <c r="J7" s="400" t="s">
        <v>29</v>
      </c>
      <c r="K7" s="400" t="s">
        <v>63</v>
      </c>
      <c r="L7" s="107" t="s">
        <v>109</v>
      </c>
      <c r="M7" s="81"/>
      <c r="N7" s="81"/>
    </row>
    <row r="8" spans="1:14" ht="19.5" customHeight="1">
      <c r="A8" s="56">
        <v>63</v>
      </c>
      <c r="B8" s="396">
        <v>1</v>
      </c>
      <c r="C8" s="401" t="str">
        <f>IF(A8="","",INDEX(Nimet!$B$6:$B$244,A8))</f>
        <v>Christoffer Lantto</v>
      </c>
      <c r="D8" s="402" t="str">
        <f>IF(A8="","",INDEX(Nimet!$C$6:$C$244,A8))</f>
        <v>BTK Norrs</v>
      </c>
      <c r="E8" s="105"/>
      <c r="F8" s="106" t="str">
        <f>+T17</f>
        <v>0-0</v>
      </c>
      <c r="G8" s="106" t="str">
        <f>+T13</f>
        <v>0-0</v>
      </c>
      <c r="H8" s="106" t="str">
        <f>+T15</f>
        <v>0-0</v>
      </c>
      <c r="I8" s="107" t="str">
        <f>+CONCATENATE(LEFT(F8)+LEFT(G8)+LEFT(H8),"-",RIGHT(F8)+RIGHT(G8)+RIGHT(H8))</f>
        <v>0-0</v>
      </c>
      <c r="J8" s="112">
        <f>+IF(VALUE(LEFT(F8))&gt;VALUE(RIGHT(F8)),1,0)+IF(VALUE(LEFT(G8))&gt;VALUE(RIGHT(G8)),1,0)+IF(VALUE(LEFT(H8))&gt;VALUE(RIGHT(H8)),1,0)</f>
        <v>0</v>
      </c>
      <c r="K8" s="403"/>
      <c r="L8" s="107"/>
      <c r="M8" s="99"/>
      <c r="N8" s="100"/>
    </row>
    <row r="9" spans="1:14" ht="19.5" customHeight="1" thickBot="1">
      <c r="A9" s="56">
        <v>50</v>
      </c>
      <c r="B9" s="397">
        <v>2</v>
      </c>
      <c r="C9" s="401" t="str">
        <f>IF(A9="","",INDEX(Nimet!$B$6:$B$244,A9))</f>
        <v>Tuomas Kallinki</v>
      </c>
      <c r="D9" s="402" t="str">
        <f>IF(A9="","",INDEX(Nimet!$C$6:$C$244,A9))</f>
        <v>SeSi</v>
      </c>
      <c r="E9" s="106" t="str">
        <f>+CONCATENATE(RIGHT(F8),"-",LEFT(F8))</f>
        <v>0-0</v>
      </c>
      <c r="F9" s="105"/>
      <c r="G9" s="106" t="str">
        <f>+T16</f>
        <v>0-0</v>
      </c>
      <c r="H9" s="106" t="str">
        <f>+T14</f>
        <v>0-0</v>
      </c>
      <c r="I9" s="107" t="str">
        <f>+CONCATENATE(LEFT(E9)+LEFT(G9)+LEFT(H9),"-",RIGHT(E9)+RIGHT(G9)+RIGHT(H9))</f>
        <v>0-0</v>
      </c>
      <c r="J9" s="112">
        <f>+IF(VALUE(LEFT(E9))&gt;VALUE(RIGHT(E9)),1,0)+IF(VALUE(LEFT(G9))&gt;VALUE(RIGHT(G9)),1,0)+IF(VALUE(LEFT(H9))&gt;VALUE(RIGHT(H9)),1,0)</f>
        <v>0</v>
      </c>
      <c r="K9" s="403"/>
      <c r="L9" s="107"/>
      <c r="M9" s="99"/>
      <c r="N9" s="100"/>
    </row>
    <row r="10" spans="1:14" ht="19.5" customHeight="1">
      <c r="A10" s="56">
        <v>19</v>
      </c>
      <c r="B10" s="396">
        <v>3</v>
      </c>
      <c r="C10" s="401" t="str">
        <f>IF(A10="","",INDEX(Nimet!$B$6:$B$244,A10))</f>
        <v>Pasi Kankainen</v>
      </c>
      <c r="D10" s="402" t="str">
        <f>IF(A10="","",INDEX(Nimet!$C$6:$C$244,A10))</f>
        <v>OPT-86</v>
      </c>
      <c r="E10" s="106" t="str">
        <f>+CONCATENATE(RIGHT(G8),"-",LEFT(G8))</f>
        <v>0-0</v>
      </c>
      <c r="F10" s="106" t="str">
        <f>+CONCATENATE(RIGHT(G9),"-",LEFT(G9))</f>
        <v>0-0</v>
      </c>
      <c r="G10" s="105"/>
      <c r="H10" s="106" t="str">
        <f>+T18</f>
        <v>0-0</v>
      </c>
      <c r="I10" s="107" t="str">
        <f>+CONCATENATE(LEFT(E10)+LEFT(F10)+LEFT(H10),"-",RIGHT(E10)+RIGHT(F10)+RIGHT(H10))</f>
        <v>0-0</v>
      </c>
      <c r="J10" s="112">
        <f>+IF(VALUE(LEFT(F10))&gt;VALUE(RIGHT(F10)),1,0)+IF(VALUE(LEFT(E10))&gt;VALUE(RIGHT(E10)),1,0)+IF(VALUE(LEFT(H10))&gt;VALUE(RIGHT(H10)),1,0)</f>
        <v>0</v>
      </c>
      <c r="K10" s="403"/>
      <c r="L10" s="107"/>
      <c r="M10" s="99"/>
      <c r="N10" s="113"/>
    </row>
    <row r="11" spans="1:14" ht="19.5" customHeight="1" thickBot="1">
      <c r="A11" s="56"/>
      <c r="B11" s="397">
        <v>4</v>
      </c>
      <c r="C11" s="401">
        <f>IF(A11="","",INDEX(Nimet!$B$6:$B$244,A11))</f>
      </c>
      <c r="D11" s="402">
        <f>IF(A11="","",INDEX(Nimet!$C$6:$C$244,A11))</f>
      </c>
      <c r="E11" s="106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07" t="str">
        <f>+CONCATENATE(LEFT(E11)+LEFT(F11)+LEFT(G11),"-",RIGHT(E11)+RIGHT(F11)+RIGHT(G11))</f>
        <v>0-0</v>
      </c>
      <c r="J11" s="112">
        <f>+IF(VALUE(LEFT(F11))&gt;VALUE(RIGHT(F11)),1,0)+IF(VALUE(LEFT(G11))&gt;VALUE(RIGHT(G11)),1,0)+IF(VALUE(LEFT(E11))&gt;VALUE(RIGHT(E11)),1,0)</f>
        <v>0</v>
      </c>
      <c r="K11" s="403"/>
      <c r="L11" s="107"/>
      <c r="M11" s="99"/>
      <c r="N11" s="113"/>
    </row>
    <row r="12" spans="2:16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</row>
    <row r="13" spans="2:20" ht="19.5" customHeight="1">
      <c r="B13" s="140" t="s">
        <v>32</v>
      </c>
      <c r="C13" s="141" t="str">
        <f>+C8</f>
        <v>Christoffer Lantto</v>
      </c>
      <c r="D13" s="142" t="str">
        <f>+D8</f>
        <v>BTK Norrs</v>
      </c>
      <c r="E13" s="143" t="s">
        <v>13</v>
      </c>
      <c r="F13" s="408" t="str">
        <f>+C10</f>
        <v>Pasi Kankainen</v>
      </c>
      <c r="G13" s="409"/>
      <c r="H13" s="409"/>
      <c r="I13" s="141" t="str">
        <f>+D10</f>
        <v>OPT-86</v>
      </c>
      <c r="J13" s="357"/>
      <c r="K13" s="357"/>
      <c r="L13" s="358"/>
      <c r="M13" s="358"/>
      <c r="N13" s="358"/>
      <c r="O13" s="124">
        <f aca="true" t="shared" si="0" ref="O13:S18">IF(ISTEXT(J13),IF(VALUE(SUBSTITUTE(LEFT(J13,2),"-",",0"))&gt;VALUE(SUBSTITUTE(RIGHT(J13,2),"-","")),1,0.1),0.01)</f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0-0</v>
      </c>
    </row>
    <row r="14" spans="2:23" ht="19.5" customHeight="1">
      <c r="B14" s="126" t="s">
        <v>33</v>
      </c>
      <c r="C14" s="127" t="str">
        <f>+C9</f>
        <v>Tuomas Kallinki</v>
      </c>
      <c r="D14" s="128" t="str">
        <f>+D9</f>
        <v>SeSi</v>
      </c>
      <c r="E14" s="82" t="s">
        <v>13</v>
      </c>
      <c r="F14" s="406">
        <f>+C11</f>
      </c>
      <c r="G14" s="407"/>
      <c r="H14" s="407"/>
      <c r="I14" s="127">
        <f>+D11</f>
      </c>
      <c r="J14" s="359"/>
      <c r="K14" s="359"/>
      <c r="L14" s="360"/>
      <c r="M14" s="360"/>
      <c r="N14" s="360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W14" s="290"/>
    </row>
    <row r="15" spans="2:20" ht="19.5" customHeight="1">
      <c r="B15" s="140" t="s">
        <v>34</v>
      </c>
      <c r="C15" s="141" t="str">
        <f>+C8</f>
        <v>Christoffer Lantto</v>
      </c>
      <c r="D15" s="142" t="str">
        <f>+D8</f>
        <v>BTK Norrs</v>
      </c>
      <c r="E15" s="143" t="s">
        <v>13</v>
      </c>
      <c r="F15" s="408">
        <f>+C11</f>
      </c>
      <c r="G15" s="409"/>
      <c r="H15" s="409"/>
      <c r="I15" s="141">
        <f>+D11</f>
      </c>
      <c r="J15" s="357"/>
      <c r="K15" s="357"/>
      <c r="L15" s="358"/>
      <c r="M15" s="358"/>
      <c r="N15" s="358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9.5" customHeight="1">
      <c r="B16" s="129" t="s">
        <v>35</v>
      </c>
      <c r="C16" s="130" t="str">
        <f>+C9</f>
        <v>Tuomas Kallinki</v>
      </c>
      <c r="D16" s="131" t="str">
        <f>+D9</f>
        <v>SeSi</v>
      </c>
      <c r="E16" s="132" t="s">
        <v>13</v>
      </c>
      <c r="F16" s="410" t="str">
        <f>+C10</f>
        <v>Pasi Kankainen</v>
      </c>
      <c r="G16" s="411"/>
      <c r="H16" s="411"/>
      <c r="I16" s="130" t="str">
        <f>+D10</f>
        <v>OPT-86</v>
      </c>
      <c r="J16" s="359"/>
      <c r="K16" s="359"/>
      <c r="L16" s="360"/>
      <c r="M16" s="360"/>
      <c r="N16" s="360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</row>
    <row r="17" spans="2:20" ht="19.5" customHeight="1">
      <c r="B17" s="140" t="s">
        <v>36</v>
      </c>
      <c r="C17" s="141" t="str">
        <f>+C8</f>
        <v>Christoffer Lantto</v>
      </c>
      <c r="D17" s="142" t="str">
        <f>+D8</f>
        <v>BTK Norrs</v>
      </c>
      <c r="E17" s="143" t="s">
        <v>13</v>
      </c>
      <c r="F17" s="408" t="str">
        <f>+C9</f>
        <v>Tuomas Kallinki</v>
      </c>
      <c r="G17" s="409"/>
      <c r="H17" s="409"/>
      <c r="I17" s="141" t="str">
        <f>+D9</f>
        <v>SeSi</v>
      </c>
      <c r="J17" s="357"/>
      <c r="K17" s="357"/>
      <c r="L17" s="358"/>
      <c r="M17" s="358"/>
      <c r="N17" s="358"/>
      <c r="O17" s="124">
        <f t="shared" si="0"/>
        <v>0.01</v>
      </c>
      <c r="P17" s="124">
        <f t="shared" si="0"/>
        <v>0.01</v>
      </c>
      <c r="Q17" s="124">
        <f t="shared" si="0"/>
        <v>0.01</v>
      </c>
      <c r="R17" s="124">
        <f t="shared" si="0"/>
        <v>0.01</v>
      </c>
      <c r="S17" s="124">
        <f t="shared" si="0"/>
        <v>0.01</v>
      </c>
      <c r="T17" s="125" t="str">
        <f t="shared" si="1"/>
        <v>0-0</v>
      </c>
    </row>
    <row r="18" spans="2:20" ht="19.5" customHeight="1">
      <c r="B18" s="129" t="s">
        <v>37</v>
      </c>
      <c r="C18" s="130" t="str">
        <f>+C10</f>
        <v>Pasi Kankainen</v>
      </c>
      <c r="D18" s="131" t="str">
        <f>+D10</f>
        <v>OPT-86</v>
      </c>
      <c r="E18" s="132" t="s">
        <v>13</v>
      </c>
      <c r="F18" s="410">
        <f>+C11</f>
      </c>
      <c r="G18" s="411"/>
      <c r="H18" s="411"/>
      <c r="I18" s="130">
        <f>+D11</f>
      </c>
      <c r="J18" s="359"/>
      <c r="K18" s="359"/>
      <c r="L18" s="360"/>
      <c r="M18" s="360"/>
      <c r="N18" s="360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398" t="s">
        <v>4</v>
      </c>
      <c r="D21" s="398" t="s">
        <v>5</v>
      </c>
      <c r="E21" s="399">
        <v>1</v>
      </c>
      <c r="F21" s="399">
        <v>2</v>
      </c>
      <c r="G21" s="399">
        <v>3</v>
      </c>
      <c r="H21" s="399">
        <v>4</v>
      </c>
      <c r="I21" s="400" t="s">
        <v>28</v>
      </c>
      <c r="J21" s="400" t="s">
        <v>29</v>
      </c>
      <c r="K21" s="400" t="s">
        <v>63</v>
      </c>
      <c r="L21" s="107" t="s">
        <v>109</v>
      </c>
      <c r="M21" s="81"/>
      <c r="N21" s="81"/>
    </row>
    <row r="22" spans="1:14" ht="19.5" customHeight="1">
      <c r="A22" s="56">
        <v>66</v>
      </c>
      <c r="B22" s="396">
        <v>1</v>
      </c>
      <c r="C22" s="401" t="str">
        <f>IF(A22="","",INDEX(Nimet!$B$6:$B$244,A22))</f>
        <v>Felix Pekkari</v>
      </c>
      <c r="D22" s="402" t="str">
        <f>IF(A22="","",INDEX(Nimet!$C$6:$C$244,A22))</f>
        <v>BTK Norrs</v>
      </c>
      <c r="E22" s="105"/>
      <c r="F22" s="106" t="str">
        <f>+T31</f>
        <v>0-0</v>
      </c>
      <c r="G22" s="106" t="str">
        <f>+T27</f>
        <v>0-0</v>
      </c>
      <c r="H22" s="106" t="str">
        <f>+T29</f>
        <v>0-0</v>
      </c>
      <c r="I22" s="107" t="str">
        <f>+CONCATENATE(LEFT(F22)+LEFT(G22)+LEFT(H22),"-",RIGHT(F22)+RIGHT(G22)+RIGHT(H22))</f>
        <v>0-0</v>
      </c>
      <c r="J22" s="112">
        <f>+IF(VALUE(LEFT(F22))&gt;VALUE(RIGHT(F22)),1,0)+IF(VALUE(LEFT(G22))&gt;VALUE(RIGHT(G22)),1,0)+IF(VALUE(LEFT(H22))&gt;VALUE(RIGHT(H22)),1,0)</f>
        <v>0</v>
      </c>
      <c r="K22" s="403"/>
      <c r="L22" s="107"/>
      <c r="M22" s="99"/>
      <c r="N22" s="100"/>
    </row>
    <row r="23" spans="1:14" ht="19.5" customHeight="1" thickBot="1">
      <c r="A23" s="56">
        <v>53</v>
      </c>
      <c r="B23" s="397">
        <v>2</v>
      </c>
      <c r="C23" s="401" t="str">
        <f>IF(A23="","",INDEX(Nimet!$B$6:$B$244,A23))</f>
        <v>Janne Röpelinen</v>
      </c>
      <c r="D23" s="402" t="str">
        <f>IF(A23="","",INDEX(Nimet!$C$6:$C$244,A23))</f>
        <v>OPT-86</v>
      </c>
      <c r="E23" s="106" t="str">
        <f>+CONCATENATE(RIGHT(F22),"-",LEFT(F22))</f>
        <v>0-0</v>
      </c>
      <c r="F23" s="105"/>
      <c r="G23" s="106" t="str">
        <f>+T30</f>
        <v>0-0</v>
      </c>
      <c r="H23" s="106" t="str">
        <f>+T28</f>
        <v>0-0</v>
      </c>
      <c r="I23" s="107" t="str">
        <f>+CONCATENATE(LEFT(E23)+LEFT(G23)+LEFT(H23),"-",RIGHT(E23)+RIGHT(G23)+RIGHT(H23))</f>
        <v>0-0</v>
      </c>
      <c r="J23" s="112">
        <f>+IF(VALUE(LEFT(E23))&gt;VALUE(RIGHT(E23)),1,0)+IF(VALUE(LEFT(G23))&gt;VALUE(RIGHT(G23)),1,0)+IF(VALUE(LEFT(H23))&gt;VALUE(RIGHT(H23)),1,0)</f>
        <v>0</v>
      </c>
      <c r="K23" s="403"/>
      <c r="L23" s="107"/>
      <c r="M23" s="99"/>
      <c r="N23" s="100"/>
    </row>
    <row r="24" spans="1:14" ht="19.5" customHeight="1">
      <c r="A24" s="56">
        <v>51</v>
      </c>
      <c r="B24" s="396">
        <v>3</v>
      </c>
      <c r="C24" s="401" t="str">
        <f>IF(A24="","",INDEX(Nimet!$B$6:$B$244,A24))</f>
        <v>Aleksi Hynynen</v>
      </c>
      <c r="D24" s="402" t="str">
        <f>IF(A24="","",INDEX(Nimet!$C$6:$C$244,A24))</f>
        <v>SeSi</v>
      </c>
      <c r="E24" s="106" t="str">
        <f>+CONCATENATE(RIGHT(G22),"-",LEFT(G22))</f>
        <v>0-0</v>
      </c>
      <c r="F24" s="106" t="str">
        <f>+CONCATENATE(RIGHT(G23),"-",LEFT(G23))</f>
        <v>0-0</v>
      </c>
      <c r="G24" s="105"/>
      <c r="H24" s="106" t="str">
        <f>+T32</f>
        <v>0-0</v>
      </c>
      <c r="I24" s="107" t="str">
        <f>+CONCATENATE(LEFT(E24)+LEFT(F24)+LEFT(H24),"-",RIGHT(E24)+RIGHT(F24)+RIGHT(H24))</f>
        <v>0-0</v>
      </c>
      <c r="J24" s="112">
        <f>+IF(VALUE(LEFT(F24))&gt;VALUE(RIGHT(F24)),1,0)+IF(VALUE(LEFT(E24))&gt;VALUE(RIGHT(E24)),1,0)+IF(VALUE(LEFT(H24))&gt;VALUE(RIGHT(H24)),1,0)</f>
        <v>0</v>
      </c>
      <c r="K24" s="403"/>
      <c r="L24" s="107"/>
      <c r="M24" s="99"/>
      <c r="N24" s="113"/>
    </row>
    <row r="25" spans="1:14" ht="19.5" customHeight="1" thickBot="1">
      <c r="A25" s="56">
        <v>25</v>
      </c>
      <c r="B25" s="397">
        <v>4</v>
      </c>
      <c r="C25" s="401" t="str">
        <f>IF(A25="","",INDEX(Nimet!$B$6:$B$244,A25))</f>
        <v>Matti Vesaluoma</v>
      </c>
      <c r="D25" s="402" t="str">
        <f>IF(A25="","",INDEX(Nimet!$C$6:$C$244,A25))</f>
        <v>KePTS</v>
      </c>
      <c r="E25" s="106" t="str">
        <f>+CONCATENATE(RIGHT(H22),"-",LEFT(H22))</f>
        <v>0-0</v>
      </c>
      <c r="F25" s="106" t="str">
        <f>+CONCATENATE(RIGHT(H23),"-",LEFT(H23))</f>
        <v>0-0</v>
      </c>
      <c r="G25" s="106" t="str">
        <f>+CONCATENATE(RIGHT(H24),"-",LEFT(H24))</f>
        <v>0-0</v>
      </c>
      <c r="H25" s="105"/>
      <c r="I25" s="107" t="str">
        <f>+CONCATENATE(LEFT(E25)+LEFT(F25)+LEFT(G25),"-",RIGHT(E25)+RIGHT(F25)+RIGHT(G25))</f>
        <v>0-0</v>
      </c>
      <c r="J25" s="112">
        <f>+IF(VALUE(LEFT(F25))&gt;VALUE(RIGHT(F25)),1,0)+IF(VALUE(LEFT(G25))&gt;VALUE(RIGHT(G25)),1,0)+IF(VALUE(LEFT(E25))&gt;VALUE(RIGHT(E25)),1,0)</f>
        <v>0</v>
      </c>
      <c r="K25" s="403"/>
      <c r="L25" s="107"/>
      <c r="M25" s="99"/>
      <c r="N25" s="113"/>
    </row>
    <row r="26" spans="2:2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07" t="s">
        <v>219</v>
      </c>
    </row>
    <row r="27" spans="2:21" ht="19.5" customHeight="1">
      <c r="B27" s="140" t="s">
        <v>32</v>
      </c>
      <c r="C27" s="141" t="str">
        <f>C22</f>
        <v>Felix Pekkari</v>
      </c>
      <c r="D27" s="142" t="str">
        <f>+D22</f>
        <v>BTK Norrs</v>
      </c>
      <c r="E27" s="143" t="s">
        <v>13</v>
      </c>
      <c r="F27" s="408" t="str">
        <f>+C24</f>
        <v>Aleksi Hynynen</v>
      </c>
      <c r="G27" s="409"/>
      <c r="H27" s="409"/>
      <c r="I27" s="141" t="str">
        <f>+D24</f>
        <v>SeSi</v>
      </c>
      <c r="J27" s="357"/>
      <c r="K27" s="357"/>
      <c r="L27" s="358"/>
      <c r="M27" s="358"/>
      <c r="N27" s="358"/>
      <c r="O27" s="124">
        <f aca="true" t="shared" si="2" ref="O27:S32">IF(ISTEXT(J27),IF(VALUE(SUBSTITUTE(LEFT(J27,2),"-",",0"))&gt;VALUE(SUBSTITUTE(RIGHT(J27,2),"-","")),1,0.1),0.01)</f>
        <v>0.01</v>
      </c>
      <c r="P27" s="124">
        <f t="shared" si="2"/>
        <v>0.01</v>
      </c>
      <c r="Q27" s="124">
        <f t="shared" si="2"/>
        <v>0.01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0-0</v>
      </c>
      <c r="U27" s="78">
        <v>4</v>
      </c>
    </row>
    <row r="28" spans="2:21" ht="19.5" customHeight="1">
      <c r="B28" s="126" t="s">
        <v>33</v>
      </c>
      <c r="C28" s="127" t="str">
        <f>+C23</f>
        <v>Janne Röpelinen</v>
      </c>
      <c r="D28" s="128" t="str">
        <f>+D23</f>
        <v>OPT-86</v>
      </c>
      <c r="E28" s="82" t="s">
        <v>13</v>
      </c>
      <c r="F28" s="406" t="str">
        <f>+C25</f>
        <v>Matti Vesaluoma</v>
      </c>
      <c r="G28" s="407"/>
      <c r="H28" s="407"/>
      <c r="I28" s="127" t="str">
        <f>+D25</f>
        <v>KePTS</v>
      </c>
      <c r="J28" s="359"/>
      <c r="K28" s="359"/>
      <c r="L28" s="360"/>
      <c r="M28" s="360"/>
      <c r="N28" s="360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  <c r="U28" s="78">
        <v>3</v>
      </c>
    </row>
    <row r="29" spans="2:21" ht="19.5" customHeight="1">
      <c r="B29" s="140" t="s">
        <v>34</v>
      </c>
      <c r="C29" s="141" t="str">
        <f>+C22</f>
        <v>Felix Pekkari</v>
      </c>
      <c r="D29" s="142" t="str">
        <f>+D22</f>
        <v>BTK Norrs</v>
      </c>
      <c r="E29" s="143" t="s">
        <v>13</v>
      </c>
      <c r="F29" s="408" t="str">
        <f>+C25</f>
        <v>Matti Vesaluoma</v>
      </c>
      <c r="G29" s="409"/>
      <c r="H29" s="409"/>
      <c r="I29" s="141" t="str">
        <f>+D25</f>
        <v>KePTS</v>
      </c>
      <c r="J29" s="357"/>
      <c r="K29" s="357"/>
      <c r="L29" s="358"/>
      <c r="M29" s="358"/>
      <c r="N29" s="358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  <c r="U29" s="78">
        <v>2</v>
      </c>
    </row>
    <row r="30" spans="2:21" ht="19.5" customHeight="1">
      <c r="B30" s="129" t="s">
        <v>35</v>
      </c>
      <c r="C30" s="130" t="str">
        <f>+C23</f>
        <v>Janne Röpelinen</v>
      </c>
      <c r="D30" s="131" t="str">
        <f>+D23</f>
        <v>OPT-86</v>
      </c>
      <c r="E30" s="132" t="s">
        <v>13</v>
      </c>
      <c r="F30" s="410" t="str">
        <f>+C24</f>
        <v>Aleksi Hynynen</v>
      </c>
      <c r="G30" s="411"/>
      <c r="H30" s="411"/>
      <c r="I30" s="130" t="str">
        <f>+D24</f>
        <v>SeSi</v>
      </c>
      <c r="J30" s="359"/>
      <c r="K30" s="359"/>
      <c r="L30" s="360"/>
      <c r="M30" s="360"/>
      <c r="N30" s="360"/>
      <c r="O30" s="124">
        <f t="shared" si="2"/>
        <v>0.01</v>
      </c>
      <c r="P30" s="124">
        <f t="shared" si="2"/>
        <v>0.01</v>
      </c>
      <c r="Q30" s="124">
        <f t="shared" si="2"/>
        <v>0.01</v>
      </c>
      <c r="R30" s="124">
        <f t="shared" si="2"/>
        <v>0.01</v>
      </c>
      <c r="S30" s="124">
        <f t="shared" si="2"/>
        <v>0.01</v>
      </c>
      <c r="T30" s="125" t="str">
        <f t="shared" si="3"/>
        <v>0-0</v>
      </c>
      <c r="U30" s="78">
        <v>1</v>
      </c>
    </row>
    <row r="31" spans="2:21" ht="19.5" customHeight="1">
      <c r="B31" s="140" t="s">
        <v>36</v>
      </c>
      <c r="C31" s="141" t="str">
        <f>+C22</f>
        <v>Felix Pekkari</v>
      </c>
      <c r="D31" s="142" t="str">
        <f>+D22</f>
        <v>BTK Norrs</v>
      </c>
      <c r="E31" s="143" t="s">
        <v>13</v>
      </c>
      <c r="F31" s="408" t="str">
        <f>+C23</f>
        <v>Janne Röpelinen</v>
      </c>
      <c r="G31" s="409"/>
      <c r="H31" s="409"/>
      <c r="I31" s="141" t="str">
        <f>+D23</f>
        <v>OPT-86</v>
      </c>
      <c r="J31" s="357"/>
      <c r="K31" s="357"/>
      <c r="L31" s="358"/>
      <c r="M31" s="358"/>
      <c r="N31" s="358"/>
      <c r="O31" s="124">
        <f t="shared" si="2"/>
        <v>0.01</v>
      </c>
      <c r="P31" s="124">
        <f t="shared" si="2"/>
        <v>0.01</v>
      </c>
      <c r="Q31" s="124">
        <f t="shared" si="2"/>
        <v>0.01</v>
      </c>
      <c r="R31" s="124">
        <f t="shared" si="2"/>
        <v>0.01</v>
      </c>
      <c r="S31" s="124">
        <f t="shared" si="2"/>
        <v>0.01</v>
      </c>
      <c r="T31" s="125" t="str">
        <f t="shared" si="3"/>
        <v>0-0</v>
      </c>
      <c r="U31" s="78">
        <v>4</v>
      </c>
    </row>
    <row r="32" spans="2:21" ht="19.5" customHeight="1">
      <c r="B32" s="129" t="s">
        <v>37</v>
      </c>
      <c r="C32" s="130" t="str">
        <f>+C24</f>
        <v>Aleksi Hynynen</v>
      </c>
      <c r="D32" s="131" t="str">
        <f>+D24</f>
        <v>SeSi</v>
      </c>
      <c r="E32" s="132" t="s">
        <v>13</v>
      </c>
      <c r="F32" s="410" t="str">
        <f>+C25</f>
        <v>Matti Vesaluoma</v>
      </c>
      <c r="G32" s="411"/>
      <c r="H32" s="411"/>
      <c r="I32" s="130" t="str">
        <f>+D25</f>
        <v>KePTS</v>
      </c>
      <c r="J32" s="359"/>
      <c r="K32" s="359"/>
      <c r="L32" s="360"/>
      <c r="M32" s="360"/>
      <c r="N32" s="360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  <c r="U32" s="78">
        <v>2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83"/>
      <c r="K33" s="283"/>
      <c r="L33" s="284"/>
      <c r="M33" s="284"/>
      <c r="N33" s="284"/>
      <c r="O33" s="124"/>
      <c r="P33" s="124"/>
      <c r="Q33" s="124"/>
      <c r="R33" s="124"/>
      <c r="S33" s="124"/>
      <c r="T33" s="125"/>
    </row>
    <row r="34" spans="2:16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</row>
    <row r="35" spans="2:14" ht="19.5" customHeight="1" thickBot="1">
      <c r="B35" s="89"/>
      <c r="C35" s="398" t="s">
        <v>4</v>
      </c>
      <c r="D35" s="398" t="s">
        <v>5</v>
      </c>
      <c r="E35" s="399">
        <v>1</v>
      </c>
      <c r="F35" s="399">
        <v>2</v>
      </c>
      <c r="G35" s="399">
        <v>3</v>
      </c>
      <c r="H35" s="399">
        <v>4</v>
      </c>
      <c r="I35" s="400" t="s">
        <v>28</v>
      </c>
      <c r="J35" s="400" t="s">
        <v>29</v>
      </c>
      <c r="K35" s="400" t="s">
        <v>63</v>
      </c>
      <c r="L35" s="107" t="s">
        <v>109</v>
      </c>
      <c r="M35" s="81"/>
      <c r="N35" s="81"/>
    </row>
    <row r="36" spans="1:14" ht="19.5" customHeight="1">
      <c r="A36" s="56">
        <v>65</v>
      </c>
      <c r="B36" s="396">
        <v>1</v>
      </c>
      <c r="C36" s="401" t="str">
        <f>IF(A36="","",INDEX(Nimet!$B$6:$B$244,A36))</f>
        <v>Martin Tano</v>
      </c>
      <c r="D36" s="402" t="str">
        <f>IF(A36="","",INDEX(Nimet!$C$6:$C$244,A36))</f>
        <v>BTK Norrs</v>
      </c>
      <c r="E36" s="105"/>
      <c r="F36" s="106" t="str">
        <f>+T45</f>
        <v>0-0</v>
      </c>
      <c r="G36" s="106" t="str">
        <f>+T41</f>
        <v>0-0</v>
      </c>
      <c r="H36" s="106" t="str">
        <f>+T43</f>
        <v>0-0</v>
      </c>
      <c r="I36" s="107" t="str">
        <f>+CONCATENATE(LEFT(F36)+LEFT(G36)+LEFT(H36),"-",RIGHT(F36)+RIGHT(G36)+RIGHT(H36))</f>
        <v>0-0</v>
      </c>
      <c r="J36" s="112">
        <f>+IF(VALUE(LEFT(F36))&gt;VALUE(RIGHT(F36)),1,0)+IF(VALUE(LEFT(G36))&gt;VALUE(RIGHT(G36)),1,0)+IF(VALUE(LEFT(H36))&gt;VALUE(RIGHT(H36)),1,0)</f>
        <v>0</v>
      </c>
      <c r="K36" s="403"/>
      <c r="L36" s="107"/>
      <c r="M36" s="99"/>
      <c r="N36" s="100"/>
    </row>
    <row r="37" spans="1:14" ht="19.5" customHeight="1" thickBot="1">
      <c r="A37" s="56">
        <v>54</v>
      </c>
      <c r="B37" s="397">
        <v>2</v>
      </c>
      <c r="C37" s="401" t="str">
        <f>IF(A37="","",INDEX(Nimet!$B$6:$B$244,A37))</f>
        <v>Kristian Palomaa</v>
      </c>
      <c r="D37" s="402" t="str">
        <f>IF(A37="","",INDEX(Nimet!$C$6:$C$244,A37))</f>
        <v>OPT-86</v>
      </c>
      <c r="E37" s="106" t="str">
        <f>+CONCATENATE(RIGHT(F36),"-",LEFT(F36))</f>
        <v>0-0</v>
      </c>
      <c r="F37" s="105"/>
      <c r="G37" s="106" t="str">
        <f>+T44</f>
        <v>0-0</v>
      </c>
      <c r="H37" s="106" t="str">
        <f>+T42</f>
        <v>0-0</v>
      </c>
      <c r="I37" s="107" t="str">
        <f>+CONCATENATE(LEFT(E37)+LEFT(G37)+LEFT(H37),"-",RIGHT(E37)+RIGHT(G37)+RIGHT(H37))</f>
        <v>0-0</v>
      </c>
      <c r="J37" s="112">
        <f>+IF(VALUE(LEFT(E37))&gt;VALUE(RIGHT(E37)),1,0)+IF(VALUE(LEFT(G37))&gt;VALUE(RIGHT(G37)),1,0)+IF(VALUE(LEFT(H37))&gt;VALUE(RIGHT(H37)),1,0)</f>
        <v>0</v>
      </c>
      <c r="K37" s="403"/>
      <c r="L37" s="107"/>
      <c r="M37" s="99"/>
      <c r="N37" s="100"/>
    </row>
    <row r="38" spans="1:14" ht="19.5" customHeight="1">
      <c r="A38" s="56">
        <v>26</v>
      </c>
      <c r="B38" s="396">
        <v>3</v>
      </c>
      <c r="C38" s="401" t="str">
        <f>IF(A38="","",INDEX(Nimet!$B$6:$B$244,A38))</f>
        <v>Ossi Vesaluoma</v>
      </c>
      <c r="D38" s="402" t="str">
        <f>IF(A38="","",INDEX(Nimet!$C$6:$C$244,A38))</f>
        <v>KePTS</v>
      </c>
      <c r="E38" s="106" t="str">
        <f>+CONCATENATE(RIGHT(G36),"-",LEFT(G36))</f>
        <v>0-0</v>
      </c>
      <c r="F38" s="106" t="str">
        <f>+CONCATENATE(RIGHT(G37),"-",LEFT(G37))</f>
        <v>0-0</v>
      </c>
      <c r="G38" s="105"/>
      <c r="H38" s="106" t="str">
        <f>+T46</f>
        <v>0-0</v>
      </c>
      <c r="I38" s="107" t="str">
        <f>+CONCATENATE(LEFT(E38)+LEFT(F38)+LEFT(H38),"-",RIGHT(E38)+RIGHT(F38)+RIGHT(H38))</f>
        <v>0-0</v>
      </c>
      <c r="J38" s="112">
        <f>+IF(VALUE(LEFT(F38))&gt;VALUE(RIGHT(F38)),1,0)+IF(VALUE(LEFT(E38))&gt;VALUE(RIGHT(E38)),1,0)+IF(VALUE(LEFT(H38))&gt;VALUE(RIGHT(H38)),1,0)</f>
        <v>0</v>
      </c>
      <c r="K38" s="403"/>
      <c r="L38" s="107"/>
      <c r="M38" s="99"/>
      <c r="N38" s="113"/>
    </row>
    <row r="39" spans="1:14" ht="19.5" customHeight="1" thickBot="1">
      <c r="A39" s="56">
        <v>46</v>
      </c>
      <c r="B39" s="397">
        <v>4</v>
      </c>
      <c r="C39" s="401" t="str">
        <f>IF(A39="","",INDEX(Nimet!$B$6:$B$244,A39))</f>
        <v>Jussi Hietanen</v>
      </c>
      <c r="D39" s="402" t="str">
        <f>IF(A39="","",INDEX(Nimet!$C$6:$C$244,A39))</f>
        <v>SeSi</v>
      </c>
      <c r="E39" s="106" t="str">
        <f>+CONCATENATE(RIGHT(H36),"-",LEFT(H36))</f>
        <v>0-0</v>
      </c>
      <c r="F39" s="106" t="str">
        <f>+CONCATENATE(RIGHT(H37),"-",LEFT(H37))</f>
        <v>0-0</v>
      </c>
      <c r="G39" s="106" t="str">
        <f>+CONCATENATE(RIGHT(H38),"-",LEFT(H38))</f>
        <v>0-0</v>
      </c>
      <c r="H39" s="105"/>
      <c r="I39" s="107" t="str">
        <f>+CONCATENATE(LEFT(E39)+LEFT(F39)+LEFT(G39),"-",RIGHT(E39)+RIGHT(F39)+RIGHT(G39))</f>
        <v>0-0</v>
      </c>
      <c r="J39" s="112">
        <f>+IF(VALUE(LEFT(F39))&gt;VALUE(RIGHT(F39)),1,0)+IF(VALUE(LEFT(G39))&gt;VALUE(RIGHT(G39)),1,0)+IF(VALUE(LEFT(E39))&gt;VALUE(RIGHT(E39)),1,0)</f>
        <v>0</v>
      </c>
      <c r="K39" s="403"/>
      <c r="L39" s="107"/>
      <c r="M39" s="99"/>
      <c r="N39" s="113"/>
    </row>
    <row r="40" spans="2:2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307" t="s">
        <v>219</v>
      </c>
    </row>
    <row r="41" spans="2:21" ht="19.5" customHeight="1">
      <c r="B41" s="140" t="s">
        <v>32</v>
      </c>
      <c r="C41" s="141" t="str">
        <f>C36</f>
        <v>Martin Tano</v>
      </c>
      <c r="D41" s="142" t="str">
        <f>+D36</f>
        <v>BTK Norrs</v>
      </c>
      <c r="E41" s="143" t="s">
        <v>13</v>
      </c>
      <c r="F41" s="408" t="str">
        <f>+C38</f>
        <v>Ossi Vesaluoma</v>
      </c>
      <c r="G41" s="409"/>
      <c r="H41" s="409"/>
      <c r="I41" s="141" t="str">
        <f>+D38</f>
        <v>KePTS</v>
      </c>
      <c r="J41" s="357"/>
      <c r="K41" s="357"/>
      <c r="L41" s="358"/>
      <c r="M41" s="358"/>
      <c r="N41" s="358"/>
      <c r="O41" s="124">
        <f aca="true" t="shared" si="4" ref="O41:O46">IF(ISTEXT(J41),IF(VALUE(SUBSTITUTE(LEFT(J41,2),"-",",0"))&gt;VALUE(SUBSTITUTE(RIGHT(J41,2),"-","")),1,0.1),0.01)</f>
        <v>0.01</v>
      </c>
      <c r="P41" s="124">
        <f aca="true" t="shared" si="5" ref="P41:P46">IF(ISTEXT(K41),IF(VALUE(SUBSTITUTE(LEFT(K41,2),"-",",0"))&gt;VALUE(SUBSTITUTE(RIGHT(K41,2),"-","")),1,0.1),0.01)</f>
        <v>0.01</v>
      </c>
      <c r="Q41" s="124">
        <f aca="true" t="shared" si="6" ref="Q41:Q46">IF(ISTEXT(L41),IF(VALUE(SUBSTITUTE(LEFT(L41,2),"-",",0"))&gt;VALUE(SUBSTITUTE(RIGHT(L41,2),"-","")),1,0.1),0.01)</f>
        <v>0.01</v>
      </c>
      <c r="R41" s="124">
        <f aca="true" t="shared" si="7" ref="R41:R46">IF(ISTEXT(M41),IF(VALUE(SUBSTITUTE(LEFT(M41,2),"-",",0"))&gt;VALUE(SUBSTITUTE(RIGHT(M41,2),"-","")),1,0.1),0.01)</f>
        <v>0.01</v>
      </c>
      <c r="S41" s="124">
        <f aca="true" t="shared" si="8" ref="S41:S46">IF(ISTEXT(N41),IF(VALUE(SUBSTITUTE(LEFT(N41,2),"-",",0"))&gt;VALUE(SUBSTITUTE(RIGHT(N41,2),"-","")),1,0.1),0.01)</f>
        <v>0.01</v>
      </c>
      <c r="T41" s="125" t="str">
        <f aca="true" t="shared" si="9" ref="T41:T46">LEFT(REPLACE(SUM(O41:S41),2,1,"-"),3)</f>
        <v>0-0</v>
      </c>
      <c r="U41" s="78">
        <v>4</v>
      </c>
    </row>
    <row r="42" spans="2:21" ht="19.5" customHeight="1">
      <c r="B42" s="126" t="s">
        <v>33</v>
      </c>
      <c r="C42" s="127" t="str">
        <f>+C37</f>
        <v>Kristian Palomaa</v>
      </c>
      <c r="D42" s="128" t="str">
        <f>+D37</f>
        <v>OPT-86</v>
      </c>
      <c r="E42" s="82" t="s">
        <v>13</v>
      </c>
      <c r="F42" s="406" t="str">
        <f>+C39</f>
        <v>Jussi Hietanen</v>
      </c>
      <c r="G42" s="407"/>
      <c r="H42" s="407"/>
      <c r="I42" s="127" t="str">
        <f>+D39</f>
        <v>SeSi</v>
      </c>
      <c r="J42" s="359"/>
      <c r="K42" s="359"/>
      <c r="L42" s="360"/>
      <c r="M42" s="360"/>
      <c r="N42" s="360"/>
      <c r="O42" s="124">
        <f t="shared" si="4"/>
        <v>0.01</v>
      </c>
      <c r="P42" s="124">
        <f t="shared" si="5"/>
        <v>0.01</v>
      </c>
      <c r="Q42" s="124">
        <f t="shared" si="6"/>
        <v>0.01</v>
      </c>
      <c r="R42" s="124">
        <f t="shared" si="7"/>
        <v>0.01</v>
      </c>
      <c r="S42" s="124">
        <f t="shared" si="8"/>
        <v>0.01</v>
      </c>
      <c r="T42" s="125" t="str">
        <f t="shared" si="9"/>
        <v>0-0</v>
      </c>
      <c r="U42" s="78">
        <v>3</v>
      </c>
    </row>
    <row r="43" spans="2:21" ht="19.5" customHeight="1">
      <c r="B43" s="140" t="s">
        <v>34</v>
      </c>
      <c r="C43" s="141" t="str">
        <f>+C36</f>
        <v>Martin Tano</v>
      </c>
      <c r="D43" s="142" t="str">
        <f>+D36</f>
        <v>BTK Norrs</v>
      </c>
      <c r="E43" s="143" t="s">
        <v>13</v>
      </c>
      <c r="F43" s="408" t="str">
        <f>+C39</f>
        <v>Jussi Hietanen</v>
      </c>
      <c r="G43" s="409"/>
      <c r="H43" s="409"/>
      <c r="I43" s="141" t="str">
        <f>+D39</f>
        <v>SeSi</v>
      </c>
      <c r="J43" s="357"/>
      <c r="K43" s="357"/>
      <c r="L43" s="358"/>
      <c r="M43" s="358"/>
      <c r="N43" s="358"/>
      <c r="O43" s="124">
        <f t="shared" si="4"/>
        <v>0.01</v>
      </c>
      <c r="P43" s="124">
        <f t="shared" si="5"/>
        <v>0.01</v>
      </c>
      <c r="Q43" s="124">
        <f t="shared" si="6"/>
        <v>0.01</v>
      </c>
      <c r="R43" s="124">
        <f t="shared" si="7"/>
        <v>0.01</v>
      </c>
      <c r="S43" s="124">
        <f t="shared" si="8"/>
        <v>0.01</v>
      </c>
      <c r="T43" s="125" t="str">
        <f t="shared" si="9"/>
        <v>0-0</v>
      </c>
      <c r="U43" s="78">
        <v>2</v>
      </c>
    </row>
    <row r="44" spans="2:21" ht="19.5" customHeight="1">
      <c r="B44" s="129" t="s">
        <v>35</v>
      </c>
      <c r="C44" s="130" t="str">
        <f>+C37</f>
        <v>Kristian Palomaa</v>
      </c>
      <c r="D44" s="131" t="str">
        <f>+D37</f>
        <v>OPT-86</v>
      </c>
      <c r="E44" s="132" t="s">
        <v>13</v>
      </c>
      <c r="F44" s="410" t="str">
        <f>+C38</f>
        <v>Ossi Vesaluoma</v>
      </c>
      <c r="G44" s="411"/>
      <c r="H44" s="411"/>
      <c r="I44" s="130" t="str">
        <f>+D38</f>
        <v>KePTS</v>
      </c>
      <c r="J44" s="359"/>
      <c r="K44" s="359"/>
      <c r="L44" s="360"/>
      <c r="M44" s="360"/>
      <c r="N44" s="360"/>
      <c r="O44" s="124">
        <f t="shared" si="4"/>
        <v>0.01</v>
      </c>
      <c r="P44" s="124">
        <f t="shared" si="5"/>
        <v>0.01</v>
      </c>
      <c r="Q44" s="124">
        <f t="shared" si="6"/>
        <v>0.01</v>
      </c>
      <c r="R44" s="124">
        <f t="shared" si="7"/>
        <v>0.01</v>
      </c>
      <c r="S44" s="124">
        <f t="shared" si="8"/>
        <v>0.01</v>
      </c>
      <c r="T44" s="125" t="str">
        <f t="shared" si="9"/>
        <v>0-0</v>
      </c>
      <c r="U44" s="78">
        <v>1</v>
      </c>
    </row>
    <row r="45" spans="2:21" ht="19.5" customHeight="1">
      <c r="B45" s="140" t="s">
        <v>36</v>
      </c>
      <c r="C45" s="141" t="str">
        <f>+C36</f>
        <v>Martin Tano</v>
      </c>
      <c r="D45" s="142" t="str">
        <f>+D36</f>
        <v>BTK Norrs</v>
      </c>
      <c r="E45" s="143" t="s">
        <v>13</v>
      </c>
      <c r="F45" s="408" t="str">
        <f>+C37</f>
        <v>Kristian Palomaa</v>
      </c>
      <c r="G45" s="409"/>
      <c r="H45" s="409"/>
      <c r="I45" s="141" t="str">
        <f>+D37</f>
        <v>OPT-86</v>
      </c>
      <c r="J45" s="357"/>
      <c r="K45" s="357"/>
      <c r="L45" s="358"/>
      <c r="M45" s="358"/>
      <c r="N45" s="358"/>
      <c r="O45" s="124">
        <f t="shared" si="4"/>
        <v>0.01</v>
      </c>
      <c r="P45" s="124">
        <f t="shared" si="5"/>
        <v>0.01</v>
      </c>
      <c r="Q45" s="124">
        <f t="shared" si="6"/>
        <v>0.01</v>
      </c>
      <c r="R45" s="124">
        <f t="shared" si="7"/>
        <v>0.01</v>
      </c>
      <c r="S45" s="124">
        <f t="shared" si="8"/>
        <v>0.01</v>
      </c>
      <c r="T45" s="125" t="str">
        <f t="shared" si="9"/>
        <v>0-0</v>
      </c>
      <c r="U45" s="78">
        <v>4</v>
      </c>
    </row>
    <row r="46" spans="2:21" ht="19.5" customHeight="1">
      <c r="B46" s="129" t="s">
        <v>37</v>
      </c>
      <c r="C46" s="130" t="str">
        <f>+C38</f>
        <v>Ossi Vesaluoma</v>
      </c>
      <c r="D46" s="131" t="str">
        <f>+D38</f>
        <v>KePTS</v>
      </c>
      <c r="E46" s="132" t="s">
        <v>13</v>
      </c>
      <c r="F46" s="410" t="str">
        <f>+C39</f>
        <v>Jussi Hietanen</v>
      </c>
      <c r="G46" s="411"/>
      <c r="H46" s="411"/>
      <c r="I46" s="130" t="str">
        <f>+D39</f>
        <v>SeSi</v>
      </c>
      <c r="J46" s="359"/>
      <c r="K46" s="359"/>
      <c r="L46" s="360"/>
      <c r="M46" s="360"/>
      <c r="N46" s="360"/>
      <c r="O46" s="124">
        <f t="shared" si="4"/>
        <v>0.01</v>
      </c>
      <c r="P46" s="124">
        <f t="shared" si="5"/>
        <v>0.01</v>
      </c>
      <c r="Q46" s="124">
        <f t="shared" si="6"/>
        <v>0.01</v>
      </c>
      <c r="R46" s="124">
        <f t="shared" si="7"/>
        <v>0.01</v>
      </c>
      <c r="S46" s="124">
        <f t="shared" si="8"/>
        <v>0.01</v>
      </c>
      <c r="T46" s="125" t="str">
        <f t="shared" si="9"/>
        <v>0-0</v>
      </c>
      <c r="U46" s="78">
        <v>2</v>
      </c>
    </row>
    <row r="47" spans="2:16" ht="19.5" customHeight="1">
      <c r="B47" s="82"/>
      <c r="C47" s="192"/>
      <c r="D47" s="386"/>
      <c r="E47" s="387"/>
      <c r="F47" s="84"/>
      <c r="G47" s="84"/>
      <c r="H47" s="84"/>
      <c r="I47" s="85"/>
      <c r="J47" s="81"/>
      <c r="K47" s="81"/>
      <c r="L47" s="82"/>
      <c r="M47" s="81"/>
      <c r="N47" s="81"/>
      <c r="O47" s="81"/>
      <c r="P47" s="81"/>
    </row>
    <row r="48" spans="2:20" ht="19.5" customHeight="1">
      <c r="B48" s="129"/>
      <c r="C48" s="286" t="s">
        <v>211</v>
      </c>
      <c r="D48" s="131"/>
      <c r="E48" s="132"/>
      <c r="F48" s="129"/>
      <c r="G48" s="154"/>
      <c r="H48" s="154"/>
      <c r="I48" s="130"/>
      <c r="J48" s="283"/>
      <c r="K48" s="283"/>
      <c r="L48" s="284"/>
      <c r="M48" s="284"/>
      <c r="N48" s="284"/>
      <c r="O48" s="124"/>
      <c r="P48" s="124"/>
      <c r="Q48" s="124"/>
      <c r="R48" s="124"/>
      <c r="S48" s="124"/>
      <c r="T48" s="125"/>
    </row>
    <row r="49" spans="2:20" ht="19.5" customHeight="1">
      <c r="B49" s="129"/>
      <c r="C49" s="130"/>
      <c r="D49" s="131"/>
      <c r="E49" s="132"/>
      <c r="F49" s="129"/>
      <c r="G49" s="154"/>
      <c r="H49" s="154"/>
      <c r="I49" s="130"/>
      <c r="J49" s="283"/>
      <c r="K49" s="283"/>
      <c r="L49" s="284"/>
      <c r="M49" s="284"/>
      <c r="N49" s="284"/>
      <c r="O49" s="124"/>
      <c r="P49" s="124"/>
      <c r="Q49" s="124"/>
      <c r="R49" s="124"/>
      <c r="S49" s="124"/>
      <c r="T49" s="125"/>
    </row>
    <row r="50" spans="1:14" s="307" customFormat="1" ht="24.75" customHeight="1">
      <c r="A50" s="313"/>
      <c r="B50" s="268" t="s">
        <v>48</v>
      </c>
      <c r="C50" s="269">
        <f>IF(A50="","",INDEX('[1]Nimet'!$B$6:$B$244,A50))</f>
      </c>
      <c r="D50" s="270">
        <f>IF(A50="","",INDEX('[1]Nimet'!$C$6:$C$244,A50))</f>
      </c>
      <c r="E50" s="404"/>
      <c r="F50" s="405"/>
      <c r="G50" s="379"/>
      <c r="H50" s="379"/>
      <c r="I50" s="29"/>
      <c r="J50" s="200"/>
      <c r="K50" s="308"/>
      <c r="L50" s="312"/>
      <c r="M50" s="308"/>
      <c r="N50" s="308"/>
    </row>
    <row r="51" spans="1:14" s="307" customFormat="1" ht="24.75" customHeight="1" thickBot="1">
      <c r="A51" s="313"/>
      <c r="B51" s="161"/>
      <c r="C51" s="21">
        <f>IF(A51="","",INDEX('[1]Nimet'!$B$6:$B$244,A51))</f>
      </c>
      <c r="D51" s="22">
        <f>IF(A51="","",INDEX('[1]Nimet'!$C$6:$C$244,A51))</f>
      </c>
      <c r="E51" s="380"/>
      <c r="F51" s="381"/>
      <c r="G51" s="404"/>
      <c r="H51" s="405"/>
      <c r="I51" s="29"/>
      <c r="J51" s="203"/>
      <c r="K51" s="308"/>
      <c r="L51" s="312"/>
      <c r="M51" s="308"/>
      <c r="N51" s="308"/>
    </row>
    <row r="52" spans="1:14" s="307" customFormat="1" ht="24.75" customHeight="1">
      <c r="A52" s="313"/>
      <c r="B52" s="162" t="s">
        <v>53</v>
      </c>
      <c r="C52" s="26">
        <f>IF(A52="","",INDEX('[1]Nimet'!$B$6:$B$244,A52))</f>
      </c>
      <c r="D52" s="37">
        <f>IF(A52="","",INDEX('[1]Nimet'!$C$6:$C$244,A52))</f>
      </c>
      <c r="E52" s="404"/>
      <c r="F52" s="376"/>
      <c r="G52" s="380"/>
      <c r="H52" s="381"/>
      <c r="I52" s="201"/>
      <c r="J52" s="200"/>
      <c r="K52" s="308"/>
      <c r="L52" s="312"/>
      <c r="M52" s="308"/>
      <c r="N52" s="308"/>
    </row>
    <row r="53" spans="1:14" s="307" customFormat="1" ht="24.75" customHeight="1" thickBot="1">
      <c r="A53" s="313"/>
      <c r="B53" s="163" t="s">
        <v>52</v>
      </c>
      <c r="C53" s="31">
        <f>IF(A53="","",INDEX('[1]Nimet'!$B$6:$B$244,A53))</f>
      </c>
      <c r="D53" s="40">
        <f>IF(A53="","",INDEX('[1]Nimet'!$C$6:$C$244,A53))</f>
      </c>
      <c r="E53" s="380"/>
      <c r="F53" s="382"/>
      <c r="G53" s="379"/>
      <c r="H53" s="383"/>
      <c r="I53" s="159"/>
      <c r="J53" s="200"/>
      <c r="K53" s="311"/>
      <c r="L53" s="312"/>
      <c r="M53" s="308"/>
      <c r="N53" s="308"/>
    </row>
    <row r="54" spans="1:14" s="307" customFormat="1" ht="24.75" customHeight="1">
      <c r="A54" s="313"/>
      <c r="B54" s="160" t="s">
        <v>49</v>
      </c>
      <c r="C54" s="16">
        <f>IF(A54="","",INDEX('[1]Nimet'!$B$6:$B$244,A54))</f>
      </c>
      <c r="D54" s="34">
        <f>IF(A54="","",INDEX('[1]Nimet'!$C$6:$C$244,A54))</f>
      </c>
      <c r="E54" s="404"/>
      <c r="F54" s="405"/>
      <c r="G54" s="379"/>
      <c r="H54" s="383"/>
      <c r="I54" s="164"/>
      <c r="J54" s="200"/>
      <c r="K54" s="308"/>
      <c r="L54" s="312"/>
      <c r="M54" s="308"/>
      <c r="N54" s="308"/>
    </row>
    <row r="55" spans="1:14" s="307" customFormat="1" ht="24.75" customHeight="1" thickBot="1">
      <c r="A55" s="313"/>
      <c r="B55" s="161" t="s">
        <v>51</v>
      </c>
      <c r="C55" s="21">
        <f>IF(A55="","",INDEX('[1]Nimet'!$B$6:$B$244,A55))</f>
      </c>
      <c r="D55" s="22">
        <f>IF(A55="","",INDEX('[1]Nimet'!$C$6:$C$244,A55))</f>
      </c>
      <c r="E55" s="380"/>
      <c r="F55" s="381"/>
      <c r="G55" s="404"/>
      <c r="H55" s="376"/>
      <c r="I55" s="201"/>
      <c r="J55" s="311"/>
      <c r="K55" s="308"/>
      <c r="L55" s="312"/>
      <c r="M55" s="308"/>
      <c r="N55" s="308"/>
    </row>
    <row r="56" spans="1:14" s="307" customFormat="1" ht="24.75" customHeight="1">
      <c r="A56" s="313"/>
      <c r="B56" s="162"/>
      <c r="C56" s="26">
        <f>IF(A56="","",INDEX('[1]Nimet'!$B$6:$B$244,A56))</f>
      </c>
      <c r="D56" s="37">
        <f>IF(A56="","",INDEX('[1]Nimet'!$C$6:$C$244,A56))</f>
      </c>
      <c r="E56" s="404"/>
      <c r="F56" s="376"/>
      <c r="G56" s="377"/>
      <c r="H56" s="378"/>
      <c r="I56" s="29"/>
      <c r="J56" s="314"/>
      <c r="K56" s="308"/>
      <c r="L56" s="312"/>
      <c r="M56" s="308"/>
      <c r="N56" s="308"/>
    </row>
    <row r="57" spans="1:14" s="307" customFormat="1" ht="24.75" customHeight="1">
      <c r="A57" s="313"/>
      <c r="B57" s="263" t="s">
        <v>50</v>
      </c>
      <c r="C57" s="264">
        <f>IF(A57="","",INDEX('[1]Nimet'!$B$6:$B$244,A57))</f>
      </c>
      <c r="D57" s="265">
        <f>IF(A57="","",INDEX('[1]Nimet'!$C$6:$C$244,A57))</f>
      </c>
      <c r="E57" s="380"/>
      <c r="F57" s="382"/>
      <c r="G57" s="379"/>
      <c r="H57" s="379"/>
      <c r="I57" s="29"/>
      <c r="J57" s="314"/>
      <c r="K57" s="308"/>
      <c r="L57" s="312"/>
      <c r="M57" s="308"/>
      <c r="N57" s="308"/>
    </row>
    <row r="58" spans="11:14" ht="19.5" customHeight="1">
      <c r="K58" s="3"/>
      <c r="L58" s="19"/>
      <c r="M58" s="3"/>
      <c r="N58" s="3"/>
    </row>
    <row r="59" spans="3:14" ht="19.5" customHeight="1">
      <c r="C59" s="244" t="s">
        <v>93</v>
      </c>
      <c r="K59" s="3"/>
      <c r="L59" s="19"/>
      <c r="M59" s="3"/>
      <c r="N59" s="3"/>
    </row>
    <row r="60" spans="1:14" s="307" customFormat="1" ht="24.75" customHeight="1">
      <c r="A60" s="313"/>
      <c r="B60" s="320">
        <v>1</v>
      </c>
      <c r="C60" s="321">
        <f>IF(A60="","",INDEX('[1]Nimet'!$B$6:$B$244,A60))</f>
      </c>
      <c r="D60" s="321">
        <f>IF(A60="","",INDEX('[1]Nimet'!$C$6:$C$244,A60))</f>
      </c>
      <c r="E60" s="379"/>
      <c r="F60" s="379"/>
      <c r="G60" s="379"/>
      <c r="H60" s="379"/>
      <c r="I60" s="170"/>
      <c r="J60" s="200"/>
      <c r="K60" s="308"/>
      <c r="L60" s="312"/>
      <c r="M60" s="308"/>
      <c r="N60" s="308"/>
    </row>
    <row r="61" spans="1:14" s="307" customFormat="1" ht="24.75" customHeight="1">
      <c r="A61" s="313"/>
      <c r="B61" s="320">
        <v>2</v>
      </c>
      <c r="C61" s="322">
        <f>IF(A61="","",INDEX('[1]Nimet'!$B$6:$B$244,A61))</f>
      </c>
      <c r="D61" s="321">
        <f>IF(A61="","",INDEX('[1]Nimet'!$C$6:$C$244,A61))</f>
      </c>
      <c r="E61" s="384"/>
      <c r="F61" s="384"/>
      <c r="G61" s="379"/>
      <c r="H61" s="379"/>
      <c r="I61" s="29"/>
      <c r="J61" s="311"/>
      <c r="K61" s="308"/>
      <c r="L61" s="312"/>
      <c r="M61" s="308"/>
      <c r="N61" s="308"/>
    </row>
    <row r="62" spans="1:14" s="307" customFormat="1" ht="24.75" customHeight="1">
      <c r="A62" s="313"/>
      <c r="B62" s="320">
        <v>3</v>
      </c>
      <c r="C62" s="321">
        <f>IF(A62="","",INDEX('[1]Nimet'!$B$6:$B$244,A62))</f>
      </c>
      <c r="D62" s="321">
        <f>IF(A62="","",INDEX('[1]Nimet'!$C$6:$C$244,A62))</f>
      </c>
      <c r="E62" s="379"/>
      <c r="F62" s="379"/>
      <c r="G62" s="379"/>
      <c r="H62" s="379"/>
      <c r="I62" s="29"/>
      <c r="J62" s="314"/>
      <c r="K62" s="308"/>
      <c r="L62" s="312"/>
      <c r="M62" s="308"/>
      <c r="N62" s="308"/>
    </row>
    <row r="63" spans="1:14" s="307" customFormat="1" ht="24.75" customHeight="1">
      <c r="A63" s="313"/>
      <c r="B63" s="320">
        <v>3</v>
      </c>
      <c r="C63" s="321">
        <f>IF(A63="","",INDEX('[1]Nimet'!$B$6:$B$244,A63))</f>
      </c>
      <c r="D63" s="321">
        <f>IF(A63="","",INDEX('[1]Nimet'!$C$6:$C$244,A63))</f>
      </c>
      <c r="E63" s="384"/>
      <c r="F63" s="384"/>
      <c r="G63" s="379"/>
      <c r="H63" s="379"/>
      <c r="I63" s="29"/>
      <c r="J63" s="314"/>
      <c r="K63" s="308"/>
      <c r="L63" s="312"/>
      <c r="M63" s="308"/>
      <c r="N63" s="308"/>
    </row>
    <row r="64" spans="1:14" ht="19.5" customHeight="1">
      <c r="A64" s="244"/>
      <c r="C64" s="244"/>
      <c r="K64" s="3"/>
      <c r="L64" s="19"/>
      <c r="M64" s="3"/>
      <c r="N64" s="3"/>
    </row>
    <row r="65" spans="1:8" ht="19.5" customHeight="1">
      <c r="A65" s="319"/>
      <c r="B65" s="245"/>
      <c r="C65" s="95"/>
      <c r="D65" s="96"/>
      <c r="E65" s="81"/>
      <c r="F65" s="99"/>
      <c r="G65" s="100"/>
      <c r="H65" s="78"/>
    </row>
    <row r="66" spans="1:8" ht="19.5" customHeight="1">
      <c r="A66" s="319"/>
      <c r="B66" s="245"/>
      <c r="C66" s="95"/>
      <c r="D66" s="96"/>
      <c r="E66" s="81"/>
      <c r="F66" s="99"/>
      <c r="G66" s="100"/>
      <c r="H66" s="78"/>
    </row>
    <row r="67" spans="1:8" ht="19.5" customHeight="1">
      <c r="A67" s="319"/>
      <c r="B67" s="245"/>
      <c r="C67" s="95"/>
      <c r="D67" s="96"/>
      <c r="E67" s="81"/>
      <c r="F67" s="99"/>
      <c r="G67" s="113"/>
      <c r="H67" s="78"/>
    </row>
    <row r="68" spans="1:8" ht="19.5" customHeight="1">
      <c r="A68" s="319"/>
      <c r="B68" s="245"/>
      <c r="C68" s="95"/>
      <c r="D68" s="96"/>
      <c r="E68" s="81"/>
      <c r="F68" s="99"/>
      <c r="G68" s="113"/>
      <c r="H68" s="78"/>
    </row>
    <row r="69" spans="11:14" ht="19.5" customHeight="1">
      <c r="K69" s="3"/>
      <c r="L69" s="19"/>
      <c r="M69" s="3"/>
      <c r="N69" s="3"/>
    </row>
    <row r="73" ht="19.5" customHeight="1">
      <c r="G73" s="280"/>
    </row>
    <row r="74" ht="19.5" customHeight="1">
      <c r="G74" s="280"/>
    </row>
    <row r="75" ht="19.5" customHeight="1">
      <c r="G75" s="280"/>
    </row>
    <row r="76" ht="19.5" customHeight="1">
      <c r="G76" s="280"/>
    </row>
    <row r="78" ht="19.5" customHeight="1">
      <c r="G78" s="281"/>
    </row>
    <row r="79" ht="19.5" customHeight="1">
      <c r="G79" s="281"/>
    </row>
    <row r="80" ht="19.5" customHeight="1">
      <c r="G80" s="281"/>
    </row>
    <row r="81" ht="19.5" customHeight="1">
      <c r="G81" s="281"/>
    </row>
    <row r="82" ht="19.5" customHeight="1">
      <c r="G82" s="282"/>
    </row>
  </sheetData>
  <sheetProtection/>
  <mergeCells count="46">
    <mergeCell ref="E62:F62"/>
    <mergeCell ref="G62:H62"/>
    <mergeCell ref="E63:F63"/>
    <mergeCell ref="G63:H63"/>
    <mergeCell ref="E56:F56"/>
    <mergeCell ref="G56:H56"/>
    <mergeCell ref="E57:F57"/>
    <mergeCell ref="G57:H57"/>
    <mergeCell ref="E60:F60"/>
    <mergeCell ref="G60:H60"/>
    <mergeCell ref="E61:F61"/>
    <mergeCell ref="G61:H61"/>
    <mergeCell ref="E53:F53"/>
    <mergeCell ref="G53:H53"/>
    <mergeCell ref="E54:F54"/>
    <mergeCell ref="G54:H54"/>
    <mergeCell ref="F29:H29"/>
    <mergeCell ref="F30:H30"/>
    <mergeCell ref="E55:F55"/>
    <mergeCell ref="G55:H55"/>
    <mergeCell ref="E50:F50"/>
    <mergeCell ref="G50:H50"/>
    <mergeCell ref="E51:F51"/>
    <mergeCell ref="G51:H51"/>
    <mergeCell ref="E52:F52"/>
    <mergeCell ref="G52:H52"/>
    <mergeCell ref="F31:H31"/>
    <mergeCell ref="F32:H32"/>
    <mergeCell ref="F13:H13"/>
    <mergeCell ref="F14:H14"/>
    <mergeCell ref="F15:H15"/>
    <mergeCell ref="F16:H16"/>
    <mergeCell ref="F17:H17"/>
    <mergeCell ref="F18:H18"/>
    <mergeCell ref="F27:H27"/>
    <mergeCell ref="F28:H28"/>
    <mergeCell ref="D1:E1"/>
    <mergeCell ref="D47:E47"/>
    <mergeCell ref="D2:E2"/>
    <mergeCell ref="D3:F3"/>
    <mergeCell ref="F41:H41"/>
    <mergeCell ref="F42:H42"/>
    <mergeCell ref="F43:H43"/>
    <mergeCell ref="F44:H44"/>
    <mergeCell ref="F45:H45"/>
    <mergeCell ref="F46:H46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showGridLines="0" zoomScale="75" zoomScaleNormal="75" zoomScalePageLayoutView="0" workbookViewId="0" topLeftCell="A1">
      <selection activeCell="O41" sqref="O41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2.75" customHeight="1"/>
    <row r="2" spans="2:9" s="185" customFormat="1" ht="12.75" customHeight="1">
      <c r="B2" s="186"/>
      <c r="C2" s="186"/>
      <c r="D2" s="331" t="s">
        <v>0</v>
      </c>
      <c r="E2" s="393" t="str">
        <f>IF(Nimet!C1="","",Nimet!C1)</f>
        <v>Acon GP</v>
      </c>
      <c r="F2" s="393"/>
      <c r="G2" s="186"/>
      <c r="H2" s="186"/>
      <c r="I2" s="186"/>
    </row>
    <row r="3" spans="2:10" s="185" customFormat="1" ht="15" customHeight="1">
      <c r="B3" s="187"/>
      <c r="C3" s="187"/>
      <c r="D3" s="333" t="s">
        <v>1</v>
      </c>
      <c r="E3" s="393" t="s">
        <v>126</v>
      </c>
      <c r="F3" s="393"/>
      <c r="G3" s="189"/>
      <c r="H3" s="189"/>
      <c r="I3" s="189"/>
      <c r="J3" s="190"/>
    </row>
    <row r="4" spans="2:10" s="185" customFormat="1" ht="12.75" customHeight="1">
      <c r="B4" s="187"/>
      <c r="C4" s="187"/>
      <c r="D4" s="333" t="s">
        <v>2</v>
      </c>
      <c r="E4" s="332" t="s">
        <v>224</v>
      </c>
      <c r="F4" s="332"/>
      <c r="G4" s="189"/>
      <c r="H4" s="189"/>
      <c r="I4" s="189"/>
      <c r="J4" s="190"/>
    </row>
    <row r="5" spans="2:10" s="185" customFormat="1" ht="12.75" customHeight="1">
      <c r="B5" s="187"/>
      <c r="C5" s="187"/>
      <c r="D5" s="333"/>
      <c r="E5" s="332"/>
      <c r="F5" s="332"/>
      <c r="G5" s="189"/>
      <c r="H5" s="189"/>
      <c r="I5" s="189"/>
      <c r="J5" s="190"/>
    </row>
    <row r="6" spans="2:10" ht="12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15" customHeight="1">
      <c r="A7" s="56">
        <v>46</v>
      </c>
      <c r="B7" s="15"/>
      <c r="C7" s="160">
        <v>1</v>
      </c>
      <c r="D7" s="172" t="str">
        <f>IF(A7="","",INDEX(Nimet!$B$6:$B$244,A7))</f>
        <v>Jussi Hietanen</v>
      </c>
      <c r="E7" s="34" t="str">
        <f>IF(A7="","",INDEX(Nimet!$C$6:$C$244,A7))</f>
        <v>SeSi</v>
      </c>
      <c r="F7" s="159"/>
      <c r="G7" s="17"/>
      <c r="H7" s="17"/>
      <c r="I7" s="17"/>
      <c r="J7" s="18"/>
      <c r="K7" s="19"/>
    </row>
    <row r="8" spans="1:11" ht="15" customHeight="1" thickBot="1">
      <c r="A8" s="56"/>
      <c r="B8" s="20"/>
      <c r="C8" s="161">
        <v>2</v>
      </c>
      <c r="D8" s="21">
        <f>IF(A8="","",INDEX(Nimet!$B$6:$B$244,A8))</f>
      </c>
      <c r="E8" s="22">
        <f>IF(A8="","",INDEX(Nimet!$C$6:$C$244,A8))</f>
      </c>
      <c r="F8" s="168"/>
      <c r="G8" s="24"/>
      <c r="H8" s="17"/>
      <c r="I8" s="17"/>
      <c r="J8" s="18"/>
      <c r="K8" s="19"/>
    </row>
    <row r="9" spans="1:11" ht="15" customHeight="1">
      <c r="A9" s="56"/>
      <c r="B9" s="25"/>
      <c r="C9" s="162">
        <v>3</v>
      </c>
      <c r="D9" s="173">
        <f>IF(A9="","",INDEX(Nimet!$B$6:$B$244,A9))</f>
      </c>
      <c r="E9" s="37">
        <f>IF(A9="","",INDEX(Nimet!$C$6:$C$244,A9))</f>
      </c>
      <c r="F9" s="27"/>
      <c r="G9" s="168"/>
      <c r="H9" s="29"/>
      <c r="I9" s="17"/>
      <c r="J9" s="18"/>
      <c r="K9" s="19"/>
    </row>
    <row r="10" spans="1:11" ht="15" customHeight="1" thickBot="1">
      <c r="A10" s="56">
        <v>74</v>
      </c>
      <c r="B10" s="30"/>
      <c r="C10" s="163">
        <v>4</v>
      </c>
      <c r="D10" s="197" t="str">
        <f>IF(A10="","",INDEX(Nimet!$B$6:$B$244,A10))</f>
        <v>Tuomas Kvist</v>
      </c>
      <c r="E10" s="40" t="str">
        <f>IF(A10="","",INDEX(Nimet!$C$6:$C$244,A10))</f>
        <v>OPT-86</v>
      </c>
      <c r="F10" s="17"/>
      <c r="G10" s="28"/>
      <c r="H10" s="24"/>
      <c r="I10" s="17"/>
      <c r="J10" s="18"/>
      <c r="K10" s="19"/>
    </row>
    <row r="11" spans="1:11" ht="15" customHeight="1">
      <c r="A11" s="56">
        <v>27</v>
      </c>
      <c r="B11" s="15"/>
      <c r="C11" s="160">
        <v>5</v>
      </c>
      <c r="D11" s="172" t="str">
        <f>IF(A11="","",INDEX(Nimet!$B$6:$B$244,A11))</f>
        <v>Jari Vesaluoma</v>
      </c>
      <c r="E11" s="34" t="str">
        <f>IF(A11="","",INDEX(Nimet!$C$6:$C$244,A11))</f>
        <v>KePTS</v>
      </c>
      <c r="F11" s="159"/>
      <c r="G11" s="28"/>
      <c r="H11" s="168"/>
      <c r="I11" s="17"/>
      <c r="J11" s="18"/>
      <c r="K11" s="19"/>
    </row>
    <row r="12" spans="1:18" ht="15" customHeight="1" thickBot="1">
      <c r="A12" s="56">
        <v>72</v>
      </c>
      <c r="B12" s="20"/>
      <c r="C12" s="161">
        <v>6</v>
      </c>
      <c r="D12" s="206" t="str">
        <f>IF(A12="","",INDEX(Nimet!$B$6:$B$244,A12))</f>
        <v>Eemeli Salminen</v>
      </c>
      <c r="E12" s="22" t="str">
        <f>IF(A12="","",INDEX(Nimet!$C$6:$C$244,A12))</f>
        <v>OPT-86</v>
      </c>
      <c r="F12" s="168"/>
      <c r="G12" s="33"/>
      <c r="H12" s="28"/>
      <c r="I12" s="17"/>
      <c r="J12" s="18"/>
      <c r="K12" s="19"/>
      <c r="R12" s="255"/>
    </row>
    <row r="13" spans="1:11" ht="15" customHeight="1">
      <c r="A13" s="56"/>
      <c r="B13" s="25"/>
      <c r="C13" s="162">
        <v>7</v>
      </c>
      <c r="D13" s="175">
        <f>IF(A13="","",INDEX(Nimet!$B$6:$B$244,A13))</f>
      </c>
      <c r="E13" s="37">
        <f>IF(A13="","",INDEX(Nimet!$C$6:$C$244,A13))</f>
      </c>
      <c r="F13" s="27"/>
      <c r="G13" s="169"/>
      <c r="H13" s="28"/>
      <c r="I13" s="17"/>
      <c r="J13" s="18"/>
      <c r="K13" s="19"/>
    </row>
    <row r="14" spans="1:11" ht="15" customHeight="1" thickBot="1">
      <c r="A14" s="56">
        <v>1</v>
      </c>
      <c r="B14" s="30"/>
      <c r="C14" s="163">
        <v>8</v>
      </c>
      <c r="D14" s="198" t="str">
        <f>IF(A14="","",INDEX(Nimet!$B$6:$B$244,A14))</f>
        <v>Jani Annunen</v>
      </c>
      <c r="E14" s="40" t="str">
        <f>IF(A14="","",INDEX(Nimet!$C$6:$C$244,A14))</f>
        <v>YNM</v>
      </c>
      <c r="F14" s="17"/>
      <c r="G14" s="17"/>
      <c r="H14" s="28"/>
      <c r="I14" s="24"/>
      <c r="J14" s="18"/>
      <c r="K14" s="19"/>
    </row>
    <row r="15" spans="1:11" ht="15" customHeight="1" thickBot="1">
      <c r="A15" s="57"/>
      <c r="B15" s="58"/>
      <c r="C15" s="58"/>
      <c r="D15" s="59"/>
      <c r="E15" s="59"/>
      <c r="F15" s="17"/>
      <c r="G15" s="17"/>
      <c r="H15" s="28"/>
      <c r="I15" s="171"/>
      <c r="J15" s="18"/>
      <c r="K15" s="19"/>
    </row>
    <row r="16" spans="1:11" ht="15" customHeight="1">
      <c r="A16" s="56">
        <v>73</v>
      </c>
      <c r="B16" s="15"/>
      <c r="C16" s="160">
        <v>9</v>
      </c>
      <c r="D16" s="176" t="str">
        <f>IF(A16="","",INDEX(Nimet!$B$6:$B$244,A16))</f>
        <v>Jere Vihelä</v>
      </c>
      <c r="E16" s="34" t="str">
        <f>IF(A16="","",INDEX(Nimet!$C$6:$C$244,A16))</f>
        <v>OPT-86</v>
      </c>
      <c r="F16" s="24"/>
      <c r="G16" s="17"/>
      <c r="H16" s="28"/>
      <c r="I16" s="28"/>
      <c r="J16" s="18"/>
      <c r="K16" s="19"/>
    </row>
    <row r="17" spans="1:11" ht="15" customHeight="1" thickBot="1">
      <c r="A17" s="56"/>
      <c r="B17" s="20"/>
      <c r="C17" s="161">
        <v>10</v>
      </c>
      <c r="D17" s="21">
        <f>IF(A17="","",INDEX(Nimet!$B$6:$B$244,A17))</f>
      </c>
      <c r="E17" s="22">
        <f>IF(A17="","",INDEX(Nimet!$C$6:$C$244,A17))</f>
      </c>
      <c r="F17" s="168"/>
      <c r="G17" s="24"/>
      <c r="H17" s="28"/>
      <c r="I17" s="28"/>
      <c r="J17" s="18"/>
      <c r="K17" s="19"/>
    </row>
    <row r="18" spans="1:11" ht="15" customHeight="1">
      <c r="A18" s="56">
        <v>50</v>
      </c>
      <c r="B18" s="25"/>
      <c r="C18" s="162">
        <v>11</v>
      </c>
      <c r="D18" s="254" t="str">
        <f>IF(A18="","",INDEX(Nimet!$B$6:$B$244,A18))</f>
        <v>Tuomas Kallinki</v>
      </c>
      <c r="E18" s="37" t="str">
        <f>IF(A18="","",INDEX(Nimet!$C$6:$C$244,A18))</f>
        <v>SeSi</v>
      </c>
      <c r="F18" s="27"/>
      <c r="G18" s="168"/>
      <c r="H18" s="28"/>
      <c r="I18" s="28"/>
      <c r="J18" s="18"/>
      <c r="K18" s="19"/>
    </row>
    <row r="19" spans="1:11" ht="15" customHeight="1" thickBot="1">
      <c r="A19" s="56">
        <v>4</v>
      </c>
      <c r="B19" s="30"/>
      <c r="C19" s="163">
        <v>12</v>
      </c>
      <c r="D19" s="197" t="str">
        <f>IF(A19="","",INDEX(Nimet!$B$6:$B$244,A19))</f>
        <v>Olli Marttila-Tornio</v>
      </c>
      <c r="E19" s="40" t="str">
        <f>IF(A19="","",INDEX(Nimet!$C$6:$C$244,A19))</f>
        <v>YNM</v>
      </c>
      <c r="F19" s="17"/>
      <c r="G19" s="28"/>
      <c r="H19" s="33"/>
      <c r="I19" s="28"/>
      <c r="J19" s="18"/>
      <c r="K19" s="19"/>
    </row>
    <row r="20" spans="1:11" ht="15" customHeight="1">
      <c r="A20" s="56">
        <v>26</v>
      </c>
      <c r="B20" s="15"/>
      <c r="C20" s="160">
        <v>13</v>
      </c>
      <c r="D20" s="174" t="str">
        <f>IF(A20="","",INDEX(Nimet!$B$6:$B$244,A20))</f>
        <v>Ossi Vesaluoma</v>
      </c>
      <c r="E20" s="34" t="str">
        <f>IF(A20="","",INDEX(Nimet!$C$6:$C$244,A20))</f>
        <v>KePTS</v>
      </c>
      <c r="F20" s="159"/>
      <c r="G20" s="28"/>
      <c r="H20" s="170"/>
      <c r="I20" s="28"/>
      <c r="J20" s="18"/>
      <c r="K20" s="19"/>
    </row>
    <row r="21" spans="1:11" ht="15" customHeight="1" thickBot="1">
      <c r="A21" s="56"/>
      <c r="B21" s="20"/>
      <c r="C21" s="161">
        <v>14</v>
      </c>
      <c r="D21" s="21">
        <f>IF(A21="","",INDEX(Nimet!$B$6:$B$244,A21))</f>
      </c>
      <c r="E21" s="22">
        <f>IF(A21="","",INDEX(Nimet!$C$6:$C$244,A21))</f>
      </c>
      <c r="F21" s="168"/>
      <c r="G21" s="33"/>
      <c r="H21" s="29"/>
      <c r="I21" s="28"/>
      <c r="J21" s="18"/>
      <c r="K21" s="19"/>
    </row>
    <row r="22" spans="1:13" ht="15" customHeight="1">
      <c r="A22" s="56"/>
      <c r="B22" s="25"/>
      <c r="C22" s="162">
        <v>15</v>
      </c>
      <c r="D22" s="175">
        <f>IF(A22="","",INDEX(Nimet!$B$6:$B$244,A22))</f>
      </c>
      <c r="E22" s="37">
        <f>IF(A22="","",INDEX(Nimet!$C$6:$C$244,A22))</f>
      </c>
      <c r="F22" s="27"/>
      <c r="G22" s="169"/>
      <c r="H22" s="29"/>
      <c r="I22" s="28"/>
      <c r="J22" s="18"/>
      <c r="K22" s="19"/>
      <c r="M22" s="258"/>
    </row>
    <row r="23" spans="1:11" ht="15" customHeight="1" thickBot="1">
      <c r="A23" s="56">
        <v>75</v>
      </c>
      <c r="B23" s="30"/>
      <c r="C23" s="163">
        <v>16</v>
      </c>
      <c r="D23" s="197" t="str">
        <f>IF(A23="","",INDEX(Nimet!$B$6:$B$244,A23))</f>
        <v>Vitali Trofimov</v>
      </c>
      <c r="E23" s="40" t="str">
        <f>IF(A23="","",INDEX(Nimet!$C$6:$C$244,A23))</f>
        <v>OPT-86</v>
      </c>
      <c r="F23" s="17"/>
      <c r="G23" s="17"/>
      <c r="H23" s="29"/>
      <c r="I23" s="24"/>
      <c r="J23" s="63"/>
      <c r="K23" s="19"/>
    </row>
    <row r="24" spans="1:11" ht="15" customHeight="1" thickBot="1">
      <c r="A24" s="57"/>
      <c r="B24" s="64"/>
      <c r="C24" s="64"/>
      <c r="D24" s="64"/>
      <c r="E24" s="64"/>
      <c r="F24" s="65"/>
      <c r="G24" s="17"/>
      <c r="H24" s="29"/>
      <c r="I24" s="168"/>
      <c r="J24" s="18"/>
      <c r="K24" s="19"/>
    </row>
    <row r="25" spans="1:11" ht="15" customHeight="1">
      <c r="A25" s="56">
        <v>57</v>
      </c>
      <c r="B25" s="15"/>
      <c r="C25" s="160">
        <v>17</v>
      </c>
      <c r="D25" s="176" t="str">
        <f>IF(A25="","",INDEX(Nimet!$B$6:$B$244,A25))</f>
        <v>Ilari Vuoste</v>
      </c>
      <c r="E25" s="34" t="str">
        <f>IF(A25="","",INDEX(Nimet!$C$6:$C$244,A25))</f>
        <v>OPT-86</v>
      </c>
      <c r="F25" s="17"/>
      <c r="G25" s="17"/>
      <c r="H25" s="17"/>
      <c r="I25" s="28"/>
      <c r="J25" s="18"/>
      <c r="K25" s="19"/>
    </row>
    <row r="26" spans="1:11" ht="15" customHeight="1" thickBot="1">
      <c r="A26" s="56"/>
      <c r="B26" s="20"/>
      <c r="C26" s="161">
        <v>18</v>
      </c>
      <c r="D26" s="21">
        <f>IF(A26="","",INDEX(Nimet!$B$6:$B$244,A26))</f>
      </c>
      <c r="E26" s="22">
        <f>IF(A26="","",INDEX(Nimet!$C$6:$C$244,A26))</f>
      </c>
      <c r="F26" s="23"/>
      <c r="G26" s="24"/>
      <c r="H26" s="17"/>
      <c r="I26" s="28"/>
      <c r="J26" s="18"/>
      <c r="K26" s="19"/>
    </row>
    <row r="27" spans="1:11" ht="15" customHeight="1">
      <c r="A27" s="56">
        <v>5</v>
      </c>
      <c r="B27" s="25"/>
      <c r="C27" s="162">
        <v>19</v>
      </c>
      <c r="D27" s="199" t="str">
        <f>IF(A27="","",INDEX(Nimet!$B$6:$B$244,A27))</f>
        <v>Ida Ranta</v>
      </c>
      <c r="E27" s="37" t="str">
        <f>IF(A27="","",INDEX(Nimet!$C$6:$C$244,A27))</f>
        <v>YNM</v>
      </c>
      <c r="F27" s="27"/>
      <c r="G27" s="168"/>
      <c r="H27" s="29"/>
      <c r="I27" s="28"/>
      <c r="J27" s="18"/>
      <c r="K27" s="19"/>
    </row>
    <row r="28" spans="1:11" ht="15" customHeight="1" thickBot="1">
      <c r="A28" s="56">
        <v>70</v>
      </c>
      <c r="B28" s="30"/>
      <c r="C28" s="163">
        <v>20</v>
      </c>
      <c r="D28" s="198" t="str">
        <f>IF(A28="","",INDEX(Nimet!$B$6:$B$244,A28))</f>
        <v>Severi Salminen</v>
      </c>
      <c r="E28" s="40" t="str">
        <f>IF(A28="","",INDEX(Nimet!$C$6:$C$244,A28))</f>
        <v>OPT-86</v>
      </c>
      <c r="F28" s="17"/>
      <c r="G28" s="28"/>
      <c r="H28" s="24"/>
      <c r="I28" s="28"/>
      <c r="J28" s="18"/>
      <c r="K28" s="19"/>
    </row>
    <row r="29" spans="1:11" ht="15" customHeight="1">
      <c r="A29" s="56">
        <v>19</v>
      </c>
      <c r="B29" s="15"/>
      <c r="C29" s="160">
        <v>21</v>
      </c>
      <c r="D29" s="172" t="str">
        <f>IF(A29="","",INDEX(Nimet!$B$6:$B$244,A29))</f>
        <v>Pasi Kankainen</v>
      </c>
      <c r="E29" s="34" t="str">
        <f>IF(A29="","",INDEX(Nimet!$C$6:$C$244,A29))</f>
        <v>OPT-86</v>
      </c>
      <c r="F29" s="17"/>
      <c r="G29" s="28"/>
      <c r="H29" s="168"/>
      <c r="I29" s="28"/>
      <c r="J29" s="18"/>
      <c r="K29" s="19"/>
    </row>
    <row r="30" spans="1:11" ht="15" customHeight="1" thickBot="1">
      <c r="A30" s="56">
        <v>6</v>
      </c>
      <c r="B30" s="20"/>
      <c r="C30" s="161">
        <v>22</v>
      </c>
      <c r="D30" s="206" t="str">
        <f>IF(A30="","",INDEX(Nimet!$B$6:$B$244,A30))</f>
        <v>Marjaana Sipola</v>
      </c>
      <c r="E30" s="22" t="str">
        <f>IF(A30="","",INDEX(Nimet!$C$6:$C$244,A30))</f>
        <v>YNM</v>
      </c>
      <c r="F30" s="23"/>
      <c r="G30" s="33"/>
      <c r="H30" s="28"/>
      <c r="I30" s="28"/>
      <c r="J30" s="18"/>
      <c r="K30" s="19"/>
    </row>
    <row r="31" spans="1:11" ht="15" customHeight="1">
      <c r="A31" s="56"/>
      <c r="B31" s="25"/>
      <c r="C31" s="162">
        <v>23</v>
      </c>
      <c r="D31" s="228">
        <f>IF(A31="","",INDEX(Nimet!$B$6:$B$244,A31))</f>
      </c>
      <c r="E31" s="37">
        <f>IF(A31="","",INDEX(Nimet!$C$6:$C$244,A31))</f>
      </c>
      <c r="F31" s="27"/>
      <c r="G31" s="169"/>
      <c r="H31" s="28"/>
      <c r="I31" s="28"/>
      <c r="J31" s="18"/>
      <c r="K31" s="19"/>
    </row>
    <row r="32" spans="1:11" ht="15" customHeight="1" thickBot="1">
      <c r="A32" s="56">
        <v>69</v>
      </c>
      <c r="B32" s="30"/>
      <c r="C32" s="163">
        <v>24</v>
      </c>
      <c r="D32" s="198" t="str">
        <f>IF(A32="","",INDEX(Nimet!$B$6:$B$244,A32))</f>
        <v>Jukka-Pekka Salminen</v>
      </c>
      <c r="E32" s="40" t="str">
        <f>IF(A32="","",INDEX(Nimet!$C$6:$C$244,A32))</f>
        <v>OPT-86</v>
      </c>
      <c r="F32" s="17"/>
      <c r="G32" s="17"/>
      <c r="H32" s="28"/>
      <c r="I32" s="33"/>
      <c r="J32" s="18"/>
      <c r="K32" s="19"/>
    </row>
    <row r="33" spans="1:11" ht="15" customHeight="1" thickBot="1">
      <c r="A33" s="57"/>
      <c r="B33" s="11"/>
      <c r="C33" s="11"/>
      <c r="D33" s="59"/>
      <c r="E33" s="59"/>
      <c r="F33" s="17"/>
      <c r="G33" s="17"/>
      <c r="H33" s="28"/>
      <c r="I33" s="170"/>
      <c r="J33" s="18"/>
      <c r="K33" s="19"/>
    </row>
    <row r="34" spans="1:11" ht="15" customHeight="1">
      <c r="A34" s="56">
        <v>71</v>
      </c>
      <c r="B34" s="15"/>
      <c r="C34" s="160">
        <v>25</v>
      </c>
      <c r="D34" s="176" t="str">
        <f>IF(A34="","",INDEX(Nimet!$B$6:$B$244,A34))</f>
        <v>Valtteri Salminen</v>
      </c>
      <c r="E34" s="34" t="str">
        <f>IF(A34="","",INDEX(Nimet!$C$6:$C$244,A34))</f>
        <v>OPT-86</v>
      </c>
      <c r="F34" s="17"/>
      <c r="G34" s="17"/>
      <c r="H34" s="28"/>
      <c r="I34" s="29"/>
      <c r="J34" s="18"/>
      <c r="K34" s="19"/>
    </row>
    <row r="35" spans="1:11" ht="15" customHeight="1" thickBot="1">
      <c r="A35" s="56"/>
      <c r="B35" s="20"/>
      <c r="C35" s="161">
        <v>26</v>
      </c>
      <c r="D35" s="21">
        <f>IF(A35="","",INDEX(Nimet!$B$6:$B$244,A35))</f>
      </c>
      <c r="E35" s="22">
        <f>IF(A35="","",INDEX(Nimet!$C$6:$C$244,A35))</f>
      </c>
      <c r="F35" s="23"/>
      <c r="G35" s="24"/>
      <c r="H35" s="28"/>
      <c r="I35" s="29"/>
      <c r="J35" s="18"/>
      <c r="K35" s="19"/>
    </row>
    <row r="36" spans="1:11" ht="15" customHeight="1">
      <c r="A36" s="56">
        <v>7</v>
      </c>
      <c r="B36" s="25"/>
      <c r="C36" s="162">
        <v>27</v>
      </c>
      <c r="D36" s="228" t="str">
        <f>IF(A36="","",INDEX(Nimet!$B$6:$B$244,A36))</f>
        <v>Joni Annunen</v>
      </c>
      <c r="E36" s="37" t="str">
        <f>IF(A36="","",INDEX(Nimet!$C$6:$C$244,A36))</f>
        <v>YNM</v>
      </c>
      <c r="F36" s="27"/>
      <c r="G36" s="168"/>
      <c r="H36" s="28"/>
      <c r="I36" s="29"/>
      <c r="J36" s="18"/>
      <c r="K36" s="19"/>
    </row>
    <row r="37" spans="1:11" ht="15" customHeight="1" thickBot="1">
      <c r="A37" s="56">
        <v>51</v>
      </c>
      <c r="B37" s="30"/>
      <c r="C37" s="163">
        <v>28</v>
      </c>
      <c r="D37" s="198" t="str">
        <f>IF(A37="","",INDEX(Nimet!$B$6:$B$244,A37))</f>
        <v>Aleksi Hynynen</v>
      </c>
      <c r="E37" s="40" t="str">
        <f>IF(A37="","",INDEX(Nimet!$C$6:$C$244,A37))</f>
        <v>SeSi</v>
      </c>
      <c r="F37" s="17"/>
      <c r="G37" s="28"/>
      <c r="H37" s="33"/>
      <c r="I37" s="29"/>
      <c r="J37" s="18"/>
      <c r="K37" s="19"/>
    </row>
    <row r="38" spans="1:11" ht="15" customHeight="1">
      <c r="A38" s="56">
        <v>68</v>
      </c>
      <c r="B38" s="15"/>
      <c r="C38" s="160">
        <v>29</v>
      </c>
      <c r="D38" s="174" t="str">
        <f>IF(A38="","",INDEX(Nimet!$B$6:$B$244,A38))</f>
        <v>Andreas Tano</v>
      </c>
      <c r="E38" s="34" t="str">
        <f>IF(A38="","",INDEX(Nimet!$C$6:$C$244,A38))</f>
        <v>BTK Norrs</v>
      </c>
      <c r="F38" s="159"/>
      <c r="G38" s="28"/>
      <c r="H38" s="170"/>
      <c r="I38" s="29"/>
      <c r="J38" s="18"/>
      <c r="K38" s="19"/>
    </row>
    <row r="39" spans="1:11" ht="15" customHeight="1" thickBot="1">
      <c r="A39" s="56"/>
      <c r="B39" s="20"/>
      <c r="C39" s="161">
        <v>30</v>
      </c>
      <c r="D39" s="21">
        <f>IF(A39="","",INDEX(Nimet!$B$6:$B$244,A39))</f>
      </c>
      <c r="E39" s="22">
        <f>IF(A39="","",INDEX(Nimet!$C$6:$C$244,A39))</f>
      </c>
      <c r="F39" s="168"/>
      <c r="G39" s="33"/>
      <c r="H39" s="29"/>
      <c r="I39" s="29"/>
      <c r="J39" s="18"/>
      <c r="K39" s="19"/>
    </row>
    <row r="40" spans="1:11" ht="15" customHeight="1">
      <c r="A40" s="56"/>
      <c r="B40" s="25"/>
      <c r="C40" s="162">
        <v>31</v>
      </c>
      <c r="D40" s="175">
        <f>IF(A40="","",INDEX(Nimet!$B$6:$B$244,A40))</f>
      </c>
      <c r="E40" s="37">
        <f>IF(A40="","",INDEX(Nimet!$C$6:$C$244,A40))</f>
      </c>
      <c r="F40" s="27"/>
      <c r="G40" s="169"/>
      <c r="H40" s="29"/>
      <c r="I40" s="29"/>
      <c r="J40" s="18"/>
      <c r="K40" s="19"/>
    </row>
    <row r="41" spans="1:11" ht="15" customHeight="1" thickBot="1">
      <c r="A41" s="56">
        <v>25</v>
      </c>
      <c r="B41" s="30"/>
      <c r="C41" s="163">
        <v>32</v>
      </c>
      <c r="D41" s="197" t="str">
        <f>IF(A41="","",INDEX(Nimet!$B$6:$B$244,A41))</f>
        <v>Matti Vesaluoma</v>
      </c>
      <c r="E41" s="40" t="str">
        <f>IF(A41="","",INDEX(Nimet!$C$6:$C$244,A41))</f>
        <v>KePTS</v>
      </c>
      <c r="F41" s="170"/>
      <c r="G41" s="67"/>
      <c r="H41" s="67"/>
      <c r="I41" s="67"/>
      <c r="J41" s="18"/>
      <c r="K41" s="19"/>
    </row>
    <row r="42" spans="2:11" ht="15" customHeight="1">
      <c r="B42" s="6"/>
      <c r="C42" s="6"/>
      <c r="D42" s="46"/>
      <c r="E42" s="46"/>
      <c r="F42" s="47"/>
      <c r="G42" s="47"/>
      <c r="H42" s="47"/>
      <c r="I42" s="47"/>
      <c r="J42" s="18"/>
      <c r="K42" s="19"/>
    </row>
    <row r="44" ht="19.5" customHeight="1">
      <c r="D44" s="309" t="s">
        <v>93</v>
      </c>
    </row>
    <row r="45" spans="1:11" s="255" customFormat="1" ht="24.75" customHeight="1">
      <c r="A45" s="302"/>
      <c r="B45" s="298"/>
      <c r="C45" s="299">
        <v>1</v>
      </c>
      <c r="D45" s="261">
        <f>IF(A45="","",INDEX(Nimet!$B$6:$B$244,A45))</f>
      </c>
      <c r="E45" s="261">
        <f>IF(A45="","",INDEX(Nimet!$C$6:$C$244,A45))</f>
      </c>
      <c r="F45" s="295"/>
      <c r="G45" s="295"/>
      <c r="H45" s="295"/>
      <c r="I45" s="284"/>
      <c r="J45" s="195"/>
      <c r="K45" s="296"/>
    </row>
    <row r="46" spans="1:11" s="255" customFormat="1" ht="24.75" customHeight="1">
      <c r="A46" s="302"/>
      <c r="B46" s="298"/>
      <c r="C46" s="299">
        <v>2</v>
      </c>
      <c r="D46" s="262">
        <f>IF(A46="","",INDEX(Nimet!$B$6:$B$244,A46))</f>
      </c>
      <c r="E46" s="261">
        <f>IF(A46="","",INDEX(Nimet!$C$6:$C$244,A46))</f>
      </c>
      <c r="F46" s="297"/>
      <c r="G46" s="295"/>
      <c r="H46" s="295"/>
      <c r="I46" s="284"/>
      <c r="J46" s="195"/>
      <c r="K46" s="296"/>
    </row>
    <row r="47" spans="1:11" s="255" customFormat="1" ht="24.75" customHeight="1">
      <c r="A47" s="302"/>
      <c r="B47" s="298"/>
      <c r="C47" s="299">
        <v>3</v>
      </c>
      <c r="D47" s="261">
        <f>IF(A47="","",INDEX(Nimet!$B$6:$B$244,A47))</f>
      </c>
      <c r="E47" s="261">
        <f>IF(A47="","",INDEX(Nimet!$C$6:$C$244,A47))</f>
      </c>
      <c r="F47" s="295"/>
      <c r="G47" s="297"/>
      <c r="H47" s="295"/>
      <c r="I47" s="284"/>
      <c r="J47" s="195"/>
      <c r="K47" s="296"/>
    </row>
    <row r="48" spans="1:11" s="255" customFormat="1" ht="24.75" customHeight="1">
      <c r="A48" s="302"/>
      <c r="B48" s="298"/>
      <c r="C48" s="299">
        <v>3</v>
      </c>
      <c r="D48" s="261">
        <f>IF(A48="","",INDEX(Nimet!$B$6:$B$244,A48))</f>
      </c>
      <c r="E48" s="261">
        <f>IF(A48="","",INDEX(Nimet!$C$6:$C$244,A48))</f>
      </c>
      <c r="F48" s="297"/>
      <c r="G48" s="295"/>
      <c r="H48" s="295"/>
      <c r="I48" s="284"/>
      <c r="J48" s="195"/>
      <c r="K48" s="296"/>
    </row>
    <row r="50" spans="1:11" ht="24.75" customHeight="1">
      <c r="A50" s="300"/>
      <c r="B50" s="298"/>
      <c r="C50" s="299"/>
      <c r="D50" s="261"/>
      <c r="E50" s="261"/>
      <c r="F50" s="29"/>
      <c r="G50" s="29"/>
      <c r="H50" s="29"/>
      <c r="I50" s="17"/>
      <c r="J50" s="195"/>
      <c r="K50" s="19"/>
    </row>
    <row r="51" spans="1:11" ht="24.75" customHeight="1">
      <c r="A51" s="300"/>
      <c r="B51" s="298"/>
      <c r="C51" s="299"/>
      <c r="D51" s="262"/>
      <c r="E51" s="261"/>
      <c r="F51" s="170"/>
      <c r="G51" s="29"/>
      <c r="H51" s="29"/>
      <c r="I51" s="17"/>
      <c r="J51" s="18"/>
      <c r="K51" s="19"/>
    </row>
    <row r="52" spans="1:11" ht="24.75" customHeight="1">
      <c r="A52" s="300"/>
      <c r="B52" s="298"/>
      <c r="C52" s="299"/>
      <c r="D52" s="261"/>
      <c r="E52" s="261"/>
      <c r="F52" s="29"/>
      <c r="G52" s="170"/>
      <c r="H52" s="29"/>
      <c r="I52" s="17"/>
      <c r="J52" s="18"/>
      <c r="K52" s="19"/>
    </row>
    <row r="53" spans="1:11" ht="24.75" customHeight="1">
      <c r="A53" s="300"/>
      <c r="B53" s="298"/>
      <c r="C53" s="299"/>
      <c r="D53" s="261"/>
      <c r="E53" s="261"/>
      <c r="F53" s="170"/>
      <c r="G53" s="29"/>
      <c r="H53" s="29"/>
      <c r="I53" s="17"/>
      <c r="J53" s="18"/>
      <c r="K53" s="19"/>
    </row>
    <row r="55" ht="19.5" customHeight="1">
      <c r="D55" s="291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showGridLines="0" zoomScale="75" zoomScaleNormal="75" zoomScalePageLayoutView="0" workbookViewId="0" topLeftCell="A1">
      <selection activeCell="H42" sqref="H42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5.75" customHeight="1"/>
    <row r="2" spans="2:9" s="185" customFormat="1" ht="15" customHeight="1">
      <c r="B2" s="186"/>
      <c r="C2" s="186"/>
      <c r="D2" s="331" t="s">
        <v>0</v>
      </c>
      <c r="E2" s="393" t="str">
        <f>IF(Nimet!C1="","",Nimet!C1)</f>
        <v>Acon GP</v>
      </c>
      <c r="F2" s="393"/>
      <c r="G2" s="186"/>
      <c r="H2" s="186"/>
      <c r="I2" s="186"/>
    </row>
    <row r="3" spans="2:10" s="185" customFormat="1" ht="15" customHeight="1">
      <c r="B3" s="187"/>
      <c r="C3" s="187"/>
      <c r="D3" s="333" t="s">
        <v>1</v>
      </c>
      <c r="E3" s="393" t="s">
        <v>111</v>
      </c>
      <c r="F3" s="393"/>
      <c r="G3" s="189"/>
      <c r="H3" s="189"/>
      <c r="I3" s="189"/>
      <c r="J3" s="190"/>
    </row>
    <row r="4" spans="2:10" s="185" customFormat="1" ht="12.75" customHeight="1">
      <c r="B4" s="187"/>
      <c r="C4" s="187"/>
      <c r="D4" s="333" t="s">
        <v>2</v>
      </c>
      <c r="E4" s="332" t="s">
        <v>225</v>
      </c>
      <c r="F4" s="332"/>
      <c r="G4" s="189"/>
      <c r="H4" s="189"/>
      <c r="I4" s="189"/>
      <c r="J4" s="190"/>
    </row>
    <row r="5" spans="2:10" s="185" customFormat="1" ht="15.75" customHeight="1">
      <c r="B5" s="187"/>
      <c r="C5" s="187"/>
      <c r="D5" s="188"/>
      <c r="E5" s="394">
        <f>IF(Nimet!C3="","",Nimet!C3)</f>
      </c>
      <c r="F5" s="395"/>
      <c r="G5" s="191"/>
      <c r="H5" s="191"/>
      <c r="I5" s="191"/>
      <c r="J5" s="190"/>
    </row>
    <row r="6" spans="2:10" ht="13.5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15" customHeight="1">
      <c r="A7" s="56">
        <v>47</v>
      </c>
      <c r="B7" s="213" t="s">
        <v>123</v>
      </c>
      <c r="C7" s="335">
        <v>1</v>
      </c>
      <c r="D7" s="334" t="str">
        <f>IF(A7="","",INDEX(Nimet!$B$6:$B$244,A7))</f>
        <v>Jukka Kalliokoski</v>
      </c>
      <c r="E7" s="336" t="str">
        <f>IF(A7="","",INDEX(Nimet!$C$6:$C$244,A7))</f>
        <v>SeSi</v>
      </c>
      <c r="F7" s="159"/>
      <c r="G7" s="17"/>
      <c r="H7" s="17"/>
      <c r="I7" s="17"/>
      <c r="J7" s="18"/>
      <c r="K7" s="19"/>
    </row>
    <row r="8" spans="1:11" ht="15" customHeight="1" thickBot="1">
      <c r="A8" s="56"/>
      <c r="B8" s="215"/>
      <c r="C8" s="337">
        <v>2</v>
      </c>
      <c r="D8" s="338">
        <f>IF(A8="","",INDEX(Nimet!$B$6:$B$244,A8))</f>
      </c>
      <c r="E8" s="339">
        <f>IF(A8="","",INDEX(Nimet!$C$6:$C$244,A8))</f>
      </c>
      <c r="F8" s="168"/>
      <c r="G8" s="24"/>
      <c r="H8" s="17"/>
      <c r="I8" s="17"/>
      <c r="J8" s="18"/>
      <c r="K8" s="19"/>
    </row>
    <row r="9" spans="1:11" ht="15" customHeight="1">
      <c r="A9" s="56"/>
      <c r="B9" s="216"/>
      <c r="C9" s="340">
        <v>3</v>
      </c>
      <c r="D9" s="341">
        <f>IF(A9="","",INDEX(Nimet!$B$6:$B$244,A9))</f>
      </c>
      <c r="E9" s="342">
        <f>IF(A9="","",INDEX(Nimet!$C$6:$C$244,A9))</f>
      </c>
      <c r="F9" s="27"/>
      <c r="G9" s="168"/>
      <c r="H9" s="29"/>
      <c r="I9" s="17"/>
      <c r="J9" s="18"/>
      <c r="K9" s="19"/>
    </row>
    <row r="10" spans="1:11" ht="15" customHeight="1" thickBot="1">
      <c r="A10" s="56">
        <v>26</v>
      </c>
      <c r="B10" s="217" t="s">
        <v>123</v>
      </c>
      <c r="C10" s="343">
        <v>4</v>
      </c>
      <c r="D10" s="344" t="str">
        <f>IF(A10="","",INDEX(Nimet!$B$6:$B$244,A10))</f>
        <v>Ossi Vesaluoma</v>
      </c>
      <c r="E10" s="345" t="str">
        <f>IF(A10="","",INDEX(Nimet!$C$6:$C$244,A10))</f>
        <v>KePTS</v>
      </c>
      <c r="F10" s="17"/>
      <c r="G10" s="28"/>
      <c r="H10" s="24"/>
      <c r="I10" s="17"/>
      <c r="J10" s="18"/>
      <c r="K10" s="19"/>
    </row>
    <row r="11" spans="1:11" ht="15" customHeight="1">
      <c r="A11" s="56">
        <v>53</v>
      </c>
      <c r="B11" s="213" t="s">
        <v>123</v>
      </c>
      <c r="C11" s="335">
        <v>5</v>
      </c>
      <c r="D11" s="334" t="str">
        <f>IF(A11="","",INDEX(Nimet!$B$6:$B$244,A11))</f>
        <v>Janne Röpelinen</v>
      </c>
      <c r="E11" s="336" t="str">
        <f>IF(A11="","",INDEX(Nimet!$C$6:$C$244,A11))</f>
        <v>OPT-86</v>
      </c>
      <c r="F11" s="159"/>
      <c r="G11" s="28"/>
      <c r="H11" s="168"/>
      <c r="I11" s="17"/>
      <c r="J11" s="18"/>
      <c r="K11" s="19"/>
    </row>
    <row r="12" spans="1:18" ht="15" customHeight="1" thickBot="1">
      <c r="A12" s="56">
        <v>46</v>
      </c>
      <c r="B12" s="215" t="s">
        <v>124</v>
      </c>
      <c r="C12" s="337">
        <v>6</v>
      </c>
      <c r="D12" s="346" t="str">
        <f>IF(A12="","",INDEX(Nimet!$B$6:$B$244,A12))</f>
        <v>Jussi Hietanen</v>
      </c>
      <c r="E12" s="339" t="str">
        <f>IF(A12="","",INDEX(Nimet!$C$6:$C$244,A12))</f>
        <v>SeSi</v>
      </c>
      <c r="F12" s="168"/>
      <c r="G12" s="33"/>
      <c r="H12" s="28"/>
      <c r="I12" s="17"/>
      <c r="J12" s="18"/>
      <c r="K12" s="19"/>
      <c r="R12" s="255"/>
    </row>
    <row r="13" spans="1:11" ht="15" customHeight="1">
      <c r="A13" s="56"/>
      <c r="B13" s="216"/>
      <c r="C13" s="340">
        <v>7</v>
      </c>
      <c r="D13" s="347">
        <f>IF(A13="","",INDEX(Nimet!$B$6:$B$244,A13))</f>
      </c>
      <c r="E13" s="342">
        <f>IF(A13="","",INDEX(Nimet!$C$6:$C$244,A13))</f>
      </c>
      <c r="F13" s="27"/>
      <c r="G13" s="169"/>
      <c r="H13" s="28"/>
      <c r="I13" s="17"/>
      <c r="J13" s="18"/>
      <c r="K13" s="19"/>
    </row>
    <row r="14" spans="1:11" ht="15" customHeight="1" thickBot="1">
      <c r="A14" s="56">
        <v>66</v>
      </c>
      <c r="B14" s="217" t="s">
        <v>123</v>
      </c>
      <c r="C14" s="343">
        <v>8</v>
      </c>
      <c r="D14" s="348" t="str">
        <f>IF(A14="","",INDEX(Nimet!$B$6:$B$244,A14))</f>
        <v>Felix Pekkari</v>
      </c>
      <c r="E14" s="345" t="str">
        <f>IF(A14="","",INDEX(Nimet!$C$6:$C$244,A14))</f>
        <v>BTK Norrs</v>
      </c>
      <c r="F14" s="17"/>
      <c r="G14" s="17"/>
      <c r="H14" s="28"/>
      <c r="I14" s="24"/>
      <c r="J14" s="18"/>
      <c r="K14" s="19"/>
    </row>
    <row r="15" spans="1:11" ht="15" customHeight="1" thickBot="1">
      <c r="A15" s="57"/>
      <c r="B15" s="218"/>
      <c r="C15" s="218"/>
      <c r="D15" s="349"/>
      <c r="E15" s="349"/>
      <c r="F15" s="17"/>
      <c r="G15" s="17"/>
      <c r="H15" s="28"/>
      <c r="I15" s="171"/>
      <c r="J15" s="18"/>
      <c r="K15" s="19"/>
    </row>
    <row r="16" spans="1:11" ht="15" customHeight="1">
      <c r="A16" s="56">
        <v>44</v>
      </c>
      <c r="B16" s="213" t="s">
        <v>123</v>
      </c>
      <c r="C16" s="335">
        <v>9</v>
      </c>
      <c r="D16" s="350" t="str">
        <f>IF(A16="","",INDEX(Nimet!$B$6:$B$244,A16))</f>
        <v>Sakari Kauranen</v>
      </c>
      <c r="E16" s="336" t="str">
        <f>IF(A16="","",INDEX(Nimet!$C$6:$C$244,A16))</f>
        <v>KoKu</v>
      </c>
      <c r="F16" s="24"/>
      <c r="G16" s="17"/>
      <c r="H16" s="28"/>
      <c r="I16" s="28"/>
      <c r="J16" s="18"/>
      <c r="K16" s="19"/>
    </row>
    <row r="17" spans="1:11" ht="15" customHeight="1" thickBot="1">
      <c r="A17" s="56"/>
      <c r="B17" s="215"/>
      <c r="C17" s="337">
        <v>10</v>
      </c>
      <c r="D17" s="338">
        <f>IF(A17="","",INDEX(Nimet!$B$6:$B$244,A17))</f>
      </c>
      <c r="E17" s="339">
        <f>IF(A17="","",INDEX(Nimet!$C$6:$C$244,A17))</f>
      </c>
      <c r="F17" s="168"/>
      <c r="G17" s="24"/>
      <c r="H17" s="28"/>
      <c r="I17" s="28"/>
      <c r="J17" s="18"/>
      <c r="K17" s="19"/>
    </row>
    <row r="18" spans="1:11" ht="15" customHeight="1">
      <c r="A18" s="56">
        <v>51</v>
      </c>
      <c r="B18" s="216" t="s">
        <v>124</v>
      </c>
      <c r="C18" s="340">
        <v>11</v>
      </c>
      <c r="D18" s="351" t="str">
        <f>IF(A18="","",INDEX(Nimet!$B$6:$B$244,A18))</f>
        <v>Aleksi Hynynen</v>
      </c>
      <c r="E18" s="342" t="str">
        <f>IF(A18="","",INDEX(Nimet!$C$6:$C$244,A18))</f>
        <v>SeSi</v>
      </c>
      <c r="F18" s="27"/>
      <c r="G18" s="168"/>
      <c r="H18" s="28"/>
      <c r="I18" s="28"/>
      <c r="J18" s="18"/>
      <c r="K18" s="19"/>
    </row>
    <row r="19" spans="1:11" ht="15" customHeight="1" thickBot="1">
      <c r="A19" s="56">
        <v>65</v>
      </c>
      <c r="B19" s="217" t="s">
        <v>123</v>
      </c>
      <c r="C19" s="343">
        <v>12</v>
      </c>
      <c r="D19" s="344" t="str">
        <f>IF(A19="","",INDEX(Nimet!$B$6:$B$244,A19))</f>
        <v>Martin Tano</v>
      </c>
      <c r="E19" s="345" t="str">
        <f>IF(A19="","",INDEX(Nimet!$C$6:$C$244,A19))</f>
        <v>BTK Norrs</v>
      </c>
      <c r="F19" s="17"/>
      <c r="G19" s="28"/>
      <c r="H19" s="33"/>
      <c r="I19" s="28"/>
      <c r="J19" s="18"/>
      <c r="K19" s="19"/>
    </row>
    <row r="20" spans="1:11" ht="15" customHeight="1">
      <c r="A20" s="56">
        <v>50</v>
      </c>
      <c r="B20" s="213" t="s">
        <v>123</v>
      </c>
      <c r="C20" s="335">
        <v>13</v>
      </c>
      <c r="D20" s="352" t="str">
        <f>IF(A20="","",INDEX(Nimet!$B$6:$B$244,A20))</f>
        <v>Tuomas Kallinki</v>
      </c>
      <c r="E20" s="336" t="str">
        <f>IF(A20="","",INDEX(Nimet!$C$6:$C$244,A20))</f>
        <v>SeSi</v>
      </c>
      <c r="F20" s="159"/>
      <c r="G20" s="28"/>
      <c r="H20" s="170"/>
      <c r="I20" s="28"/>
      <c r="J20" s="18"/>
      <c r="K20" s="19"/>
    </row>
    <row r="21" spans="1:11" ht="15" customHeight="1" thickBot="1">
      <c r="A21" s="56">
        <v>69</v>
      </c>
      <c r="B21" s="215" t="s">
        <v>124</v>
      </c>
      <c r="C21" s="337">
        <v>14</v>
      </c>
      <c r="D21" s="338" t="str">
        <f>IF(A21="","",INDEX(Nimet!$B$6:$B$244,A21))</f>
        <v>Jukka-Pekka Salminen</v>
      </c>
      <c r="E21" s="339" t="str">
        <f>IF(A21="","",INDEX(Nimet!$C$6:$C$244,A21))</f>
        <v>OPT-86</v>
      </c>
      <c r="F21" s="168"/>
      <c r="G21" s="33"/>
      <c r="H21" s="29"/>
      <c r="I21" s="28"/>
      <c r="J21" s="18"/>
      <c r="K21" s="19"/>
    </row>
    <row r="22" spans="1:13" ht="15" customHeight="1">
      <c r="A22" s="56"/>
      <c r="B22" s="216"/>
      <c r="C22" s="340">
        <v>15</v>
      </c>
      <c r="D22" s="347">
        <f>IF(A22="","",INDEX(Nimet!$B$6:$B$244,A22))</f>
      </c>
      <c r="E22" s="342">
        <f>IF(A22="","",INDEX(Nimet!$C$6:$C$244,A22))</f>
      </c>
      <c r="F22" s="27"/>
      <c r="G22" s="169"/>
      <c r="H22" s="29"/>
      <c r="I22" s="28"/>
      <c r="J22" s="18"/>
      <c r="K22" s="19"/>
      <c r="M22" s="258"/>
    </row>
    <row r="23" spans="1:11" ht="15" customHeight="1" thickBot="1">
      <c r="A23" s="56">
        <v>54</v>
      </c>
      <c r="B23" s="217" t="s">
        <v>123</v>
      </c>
      <c r="C23" s="343">
        <v>16</v>
      </c>
      <c r="D23" s="344" t="str">
        <f>IF(A23="","",INDEX(Nimet!$B$6:$B$244,A23))</f>
        <v>Kristian Palomaa</v>
      </c>
      <c r="E23" s="345" t="str">
        <f>IF(A23="","",INDEX(Nimet!$C$6:$C$244,A23))</f>
        <v>OPT-86</v>
      </c>
      <c r="F23" s="17"/>
      <c r="G23" s="17"/>
      <c r="H23" s="29"/>
      <c r="I23" s="24"/>
      <c r="J23" s="63"/>
      <c r="K23" s="19"/>
    </row>
    <row r="24" spans="1:11" ht="15" customHeight="1" thickBot="1">
      <c r="A24" s="57"/>
      <c r="B24" s="353"/>
      <c r="C24" s="353"/>
      <c r="D24" s="353"/>
      <c r="E24" s="353"/>
      <c r="F24" s="65"/>
      <c r="G24" s="17"/>
      <c r="H24" s="29"/>
      <c r="I24" s="168"/>
      <c r="J24" s="18"/>
      <c r="K24" s="19"/>
    </row>
    <row r="25" spans="1:11" ht="15" customHeight="1">
      <c r="A25" s="56">
        <v>42</v>
      </c>
      <c r="B25" s="213" t="s">
        <v>123</v>
      </c>
      <c r="C25" s="335">
        <v>17</v>
      </c>
      <c r="D25" s="350" t="str">
        <f>IF(A25="","",INDEX(Nimet!$B$6:$B$244,A25))</f>
        <v>Pekka Övermark</v>
      </c>
      <c r="E25" s="336" t="str">
        <f>IF(A25="","",INDEX(Nimet!$C$6:$C$244,A25))</f>
        <v>KoKu</v>
      </c>
      <c r="F25" s="17"/>
      <c r="G25" s="17"/>
      <c r="H25" s="17"/>
      <c r="I25" s="28"/>
      <c r="J25" s="18"/>
      <c r="K25" s="19"/>
    </row>
    <row r="26" spans="1:11" ht="15" customHeight="1" thickBot="1">
      <c r="A26" s="56"/>
      <c r="B26" s="215"/>
      <c r="C26" s="337">
        <v>18</v>
      </c>
      <c r="D26" s="338">
        <f>IF(A26="","",INDEX(Nimet!$B$6:$B$244,A26))</f>
      </c>
      <c r="E26" s="339">
        <f>IF(A26="","",INDEX(Nimet!$C$6:$C$244,A26))</f>
      </c>
      <c r="F26" s="23"/>
      <c r="G26" s="24"/>
      <c r="H26" s="17"/>
      <c r="I26" s="28"/>
      <c r="J26" s="18"/>
      <c r="K26" s="19"/>
    </row>
    <row r="27" spans="1:11" ht="15" customHeight="1">
      <c r="A27" s="56">
        <v>57</v>
      </c>
      <c r="B27" s="216" t="s">
        <v>124</v>
      </c>
      <c r="C27" s="340">
        <v>19</v>
      </c>
      <c r="D27" s="354" t="str">
        <f>IF(A27="","",INDEX(Nimet!$B$6:$B$244,A27))</f>
        <v>Ilari Vuoste</v>
      </c>
      <c r="E27" s="342" t="str">
        <f>IF(A27="","",INDEX(Nimet!$C$6:$C$244,A27))</f>
        <v>OPT-86</v>
      </c>
      <c r="F27" s="27"/>
      <c r="G27" s="168"/>
      <c r="H27" s="29"/>
      <c r="I27" s="28"/>
      <c r="J27" s="18"/>
      <c r="K27" s="19"/>
    </row>
    <row r="28" spans="1:11" ht="15" customHeight="1" thickBot="1">
      <c r="A28" s="56">
        <v>32</v>
      </c>
      <c r="B28" s="217" t="s">
        <v>123</v>
      </c>
      <c r="C28" s="343">
        <v>20</v>
      </c>
      <c r="D28" s="348" t="str">
        <f>IF(A28="","",INDEX(Nimet!$B$6:$B$244,A28))</f>
        <v>Jaakko Toivanen</v>
      </c>
      <c r="E28" s="345" t="str">
        <f>IF(A28="","",INDEX(Nimet!$C$6:$C$244,A28))</f>
        <v>KuPTS</v>
      </c>
      <c r="F28" s="17"/>
      <c r="G28" s="28"/>
      <c r="H28" s="24"/>
      <c r="I28" s="28"/>
      <c r="J28" s="18"/>
      <c r="K28" s="19"/>
    </row>
    <row r="29" spans="1:11" ht="15" customHeight="1">
      <c r="A29" s="56">
        <v>48</v>
      </c>
      <c r="B29" s="213" t="s">
        <v>123</v>
      </c>
      <c r="C29" s="335">
        <v>21</v>
      </c>
      <c r="D29" s="334" t="str">
        <f>IF(A29="","",INDEX(Nimet!$B$6:$B$244,A29))</f>
        <v>Juhani Suvanto</v>
      </c>
      <c r="E29" s="336" t="str">
        <f>IF(A29="","",INDEX(Nimet!$C$6:$C$244,A29))</f>
        <v>SeSi</v>
      </c>
      <c r="F29" s="17"/>
      <c r="G29" s="28"/>
      <c r="H29" s="168"/>
      <c r="I29" s="28"/>
      <c r="J29" s="18"/>
      <c r="K29" s="19"/>
    </row>
    <row r="30" spans="1:11" ht="15" customHeight="1" thickBot="1">
      <c r="A30" s="56">
        <v>25</v>
      </c>
      <c r="B30" s="215" t="s">
        <v>124</v>
      </c>
      <c r="C30" s="337">
        <v>22</v>
      </c>
      <c r="D30" s="346" t="str">
        <f>IF(A30="","",INDEX(Nimet!$B$6:$B$244,A30))</f>
        <v>Matti Vesaluoma</v>
      </c>
      <c r="E30" s="339" t="str">
        <f>IF(A30="","",INDEX(Nimet!$C$6:$C$244,A30))</f>
        <v>KePTS</v>
      </c>
      <c r="F30" s="23"/>
      <c r="G30" s="33"/>
      <c r="H30" s="28"/>
      <c r="I30" s="28"/>
      <c r="J30" s="18"/>
      <c r="K30" s="19"/>
    </row>
    <row r="31" spans="1:11" ht="15" customHeight="1">
      <c r="A31" s="56"/>
      <c r="B31" s="216"/>
      <c r="C31" s="340">
        <v>23</v>
      </c>
      <c r="D31" s="355">
        <f>IF(A31="","",INDEX(Nimet!$B$6:$B$244,A31))</f>
      </c>
      <c r="E31" s="342">
        <f>IF(A31="","",INDEX(Nimet!$C$6:$C$244,A31))</f>
      </c>
      <c r="F31" s="27"/>
      <c r="G31" s="169"/>
      <c r="H31" s="28"/>
      <c r="I31" s="28"/>
      <c r="J31" s="18"/>
      <c r="K31" s="19"/>
    </row>
    <row r="32" spans="1:11" ht="15" customHeight="1" thickBot="1">
      <c r="A32" s="56">
        <v>2</v>
      </c>
      <c r="B32" s="217" t="s">
        <v>123</v>
      </c>
      <c r="C32" s="343">
        <v>24</v>
      </c>
      <c r="D32" s="348" t="str">
        <f>IF(A32="","",INDEX(Nimet!$B$6:$B$244,A32))</f>
        <v>Marko Hiltunen</v>
      </c>
      <c r="E32" s="345" t="str">
        <f>IF(A32="","",INDEX(Nimet!$C$6:$C$244,A32))</f>
        <v>OPT-86</v>
      </c>
      <c r="F32" s="17"/>
      <c r="G32" s="17"/>
      <c r="H32" s="28"/>
      <c r="I32" s="33"/>
      <c r="J32" s="18"/>
      <c r="K32" s="19"/>
    </row>
    <row r="33" spans="1:11" ht="15" customHeight="1" thickBot="1">
      <c r="A33" s="57"/>
      <c r="B33" s="211"/>
      <c r="C33" s="211"/>
      <c r="D33" s="349"/>
      <c r="E33" s="349"/>
      <c r="F33" s="17"/>
      <c r="G33" s="17"/>
      <c r="H33" s="28"/>
      <c r="I33" s="170"/>
      <c r="J33" s="18"/>
      <c r="K33" s="19"/>
    </row>
    <row r="34" spans="1:11" ht="15" customHeight="1">
      <c r="A34" s="56">
        <v>64</v>
      </c>
      <c r="B34" s="213" t="s">
        <v>123</v>
      </c>
      <c r="C34" s="335">
        <v>25</v>
      </c>
      <c r="D34" s="350" t="str">
        <f>IF(A34="","",INDEX(Nimet!$B$6:$B$244,A34))</f>
        <v>Elio Garcia</v>
      </c>
      <c r="E34" s="336" t="str">
        <f>IF(A34="","",INDEX(Nimet!$C$6:$C$244,A34))</f>
        <v>BTK Norrs</v>
      </c>
      <c r="F34" s="17"/>
      <c r="G34" s="17"/>
      <c r="H34" s="28"/>
      <c r="I34" s="29"/>
      <c r="J34" s="18"/>
      <c r="K34" s="19"/>
    </row>
    <row r="35" spans="1:11" ht="15" customHeight="1" thickBot="1">
      <c r="A35" s="56"/>
      <c r="B35" s="215"/>
      <c r="C35" s="337">
        <v>26</v>
      </c>
      <c r="D35" s="338">
        <f>IF(A35="","",INDEX(Nimet!$B$6:$B$244,A35))</f>
      </c>
      <c r="E35" s="339">
        <f>IF(A35="","",INDEX(Nimet!$C$6:$C$244,A35))</f>
      </c>
      <c r="F35" s="23"/>
      <c r="G35" s="24"/>
      <c r="H35" s="28"/>
      <c r="I35" s="29"/>
      <c r="J35" s="18"/>
      <c r="K35" s="19"/>
    </row>
    <row r="36" spans="1:11" ht="15" customHeight="1">
      <c r="A36" s="56">
        <v>75</v>
      </c>
      <c r="B36" s="216" t="s">
        <v>124</v>
      </c>
      <c r="C36" s="340">
        <v>27</v>
      </c>
      <c r="D36" s="355" t="str">
        <f>IF(A36="","",INDEX(Nimet!$B$6:$B$244,A36))</f>
        <v>Vitali Trofimov</v>
      </c>
      <c r="E36" s="342" t="str">
        <f>IF(A36="","",INDEX(Nimet!$C$6:$C$244,A36))</f>
        <v>OPT-86</v>
      </c>
      <c r="F36" s="27"/>
      <c r="G36" s="168"/>
      <c r="H36" s="28"/>
      <c r="I36" s="29"/>
      <c r="J36" s="18"/>
      <c r="K36" s="19"/>
    </row>
    <row r="37" spans="1:11" ht="15" customHeight="1" thickBot="1">
      <c r="A37" s="56">
        <v>68</v>
      </c>
      <c r="B37" s="217" t="s">
        <v>124</v>
      </c>
      <c r="C37" s="343">
        <v>28</v>
      </c>
      <c r="D37" s="348" t="str">
        <f>IF(A37="","",INDEX(Nimet!$B$6:$B$244,A37))</f>
        <v>Andreas Tano</v>
      </c>
      <c r="E37" s="345" t="str">
        <f>IF(A37="","",INDEX(Nimet!$C$6:$C$244,A37))</f>
        <v>BTK Norrs</v>
      </c>
      <c r="F37" s="17"/>
      <c r="G37" s="28"/>
      <c r="H37" s="33"/>
      <c r="I37" s="29"/>
      <c r="J37" s="18"/>
      <c r="K37" s="19"/>
    </row>
    <row r="38" spans="1:11" ht="15" customHeight="1">
      <c r="A38" s="56">
        <v>40</v>
      </c>
      <c r="B38" s="213" t="s">
        <v>123</v>
      </c>
      <c r="C38" s="335">
        <v>29</v>
      </c>
      <c r="D38" s="352" t="str">
        <f>IF(A38="","",INDEX(Nimet!$B$6:$B$244,A38))</f>
        <v>Tommy Alen</v>
      </c>
      <c r="E38" s="336" t="str">
        <f>IF(A38="","",INDEX(Nimet!$C$6:$C$244,A38))</f>
        <v>KoKu</v>
      </c>
      <c r="F38" s="159"/>
      <c r="G38" s="28"/>
      <c r="H38" s="170"/>
      <c r="I38" s="29"/>
      <c r="J38" s="18"/>
      <c r="K38" s="19"/>
    </row>
    <row r="39" spans="1:11" ht="15" customHeight="1" thickBot="1">
      <c r="A39" s="56">
        <v>27</v>
      </c>
      <c r="B39" s="215" t="s">
        <v>124</v>
      </c>
      <c r="C39" s="337">
        <v>30</v>
      </c>
      <c r="D39" s="338" t="str">
        <f>IF(A39="","",INDEX(Nimet!$B$6:$B$244,A39))</f>
        <v>Jari Vesaluoma</v>
      </c>
      <c r="E39" s="339" t="str">
        <f>IF(A39="","",INDEX(Nimet!$C$6:$C$244,A39))</f>
        <v>KePTS</v>
      </c>
      <c r="F39" s="168"/>
      <c r="G39" s="33"/>
      <c r="H39" s="29"/>
      <c r="I39" s="29"/>
      <c r="J39" s="18"/>
      <c r="K39" s="19"/>
    </row>
    <row r="40" spans="1:11" ht="15" customHeight="1">
      <c r="A40" s="56"/>
      <c r="B40" s="216"/>
      <c r="C40" s="340">
        <v>31</v>
      </c>
      <c r="D40" s="347">
        <f>IF(A40="","",INDEX(Nimet!$B$6:$B$244,A40))</f>
      </c>
      <c r="E40" s="342">
        <f>IF(A40="","",INDEX(Nimet!$C$6:$C$244,A40))</f>
      </c>
      <c r="F40" s="27"/>
      <c r="G40" s="169"/>
      <c r="H40" s="29"/>
      <c r="I40" s="29"/>
      <c r="J40" s="18"/>
      <c r="K40" s="19"/>
    </row>
    <row r="41" spans="1:11" ht="15" customHeight="1" thickBot="1">
      <c r="A41" s="56">
        <v>49</v>
      </c>
      <c r="B41" s="217" t="s">
        <v>123</v>
      </c>
      <c r="C41" s="343">
        <v>32</v>
      </c>
      <c r="D41" s="344" t="str">
        <f>IF(A41="","",INDEX(Nimet!$B$6:$B$244,A41))</f>
        <v>Markku Mäenpää</v>
      </c>
      <c r="E41" s="345" t="str">
        <f>IF(A41="","",INDEX(Nimet!$C$6:$C$244,A41))</f>
        <v>SeSi</v>
      </c>
      <c r="F41" s="170"/>
      <c r="G41" s="67"/>
      <c r="H41" s="67"/>
      <c r="I41" s="67"/>
      <c r="J41" s="18"/>
      <c r="K41" s="19"/>
    </row>
    <row r="42" spans="2:11" ht="13.5" customHeight="1">
      <c r="B42" s="6"/>
      <c r="C42" s="6"/>
      <c r="D42" s="46"/>
      <c r="E42" s="46"/>
      <c r="F42" s="47"/>
      <c r="G42" s="47"/>
      <c r="H42" s="47"/>
      <c r="I42" s="47"/>
      <c r="J42" s="18"/>
      <c r="K42" s="19"/>
    </row>
    <row r="44" ht="19.5" customHeight="1">
      <c r="D44" s="309" t="s">
        <v>93</v>
      </c>
    </row>
    <row r="45" spans="1:11" s="255" customFormat="1" ht="24.75" customHeight="1">
      <c r="A45" s="302"/>
      <c r="B45" s="298"/>
      <c r="C45" s="299">
        <v>1</v>
      </c>
      <c r="D45" s="261">
        <f>IF(A45="","",INDEX(Nimet!$B$6:$B$244,A45))</f>
      </c>
      <c r="E45" s="261">
        <f>IF(A45="","",INDEX(Nimet!$C$6:$C$244,A45))</f>
      </c>
      <c r="F45" s="295"/>
      <c r="G45" s="295"/>
      <c r="H45" s="295"/>
      <c r="I45" s="284"/>
      <c r="J45" s="195"/>
      <c r="K45" s="296"/>
    </row>
    <row r="46" spans="1:11" s="255" customFormat="1" ht="24.75" customHeight="1">
      <c r="A46" s="302"/>
      <c r="B46" s="298"/>
      <c r="C46" s="299">
        <v>2</v>
      </c>
      <c r="D46" s="262">
        <f>IF(A46="","",INDEX(Nimet!$B$6:$B$244,A46))</f>
      </c>
      <c r="E46" s="261">
        <f>IF(A46="","",INDEX(Nimet!$C$6:$C$244,A46))</f>
      </c>
      <c r="F46" s="297"/>
      <c r="G46" s="295"/>
      <c r="H46" s="295"/>
      <c r="I46" s="284"/>
      <c r="J46" s="195"/>
      <c r="K46" s="296"/>
    </row>
    <row r="47" spans="1:11" s="255" customFormat="1" ht="24.75" customHeight="1">
      <c r="A47" s="302"/>
      <c r="B47" s="298"/>
      <c r="C47" s="299">
        <v>3</v>
      </c>
      <c r="D47" s="261">
        <f>IF(A47="","",INDEX(Nimet!$B$6:$B$244,A47))</f>
      </c>
      <c r="E47" s="261">
        <f>IF(A47="","",INDEX(Nimet!$C$6:$C$244,A47))</f>
      </c>
      <c r="F47" s="295"/>
      <c r="G47" s="297"/>
      <c r="H47" s="295"/>
      <c r="I47" s="284"/>
      <c r="J47" s="195"/>
      <c r="K47" s="296"/>
    </row>
    <row r="48" spans="1:11" s="255" customFormat="1" ht="24.75" customHeight="1">
      <c r="A48" s="302"/>
      <c r="B48" s="298"/>
      <c r="C48" s="299">
        <v>3</v>
      </c>
      <c r="D48" s="261">
        <f>IF(A48="","",INDEX(Nimet!$B$6:$B$244,A48))</f>
      </c>
      <c r="E48" s="261">
        <f>IF(A48="","",INDEX(Nimet!$C$6:$C$244,A48))</f>
      </c>
      <c r="F48" s="297"/>
      <c r="G48" s="295"/>
      <c r="H48" s="295"/>
      <c r="I48" s="284"/>
      <c r="J48" s="195"/>
      <c r="K48" s="296"/>
    </row>
    <row r="49" spans="1:11" ht="24.75" customHeight="1">
      <c r="A49" s="300"/>
      <c r="B49" s="298"/>
      <c r="C49" s="299"/>
      <c r="D49" s="261"/>
      <c r="E49" s="261"/>
      <c r="F49" s="29"/>
      <c r="G49" s="29"/>
      <c r="H49" s="29"/>
      <c r="I49" s="17"/>
      <c r="J49" s="195"/>
      <c r="K49" s="19"/>
    </row>
    <row r="50" spans="1:11" ht="24.75" customHeight="1">
      <c r="A50" s="300"/>
      <c r="B50" s="298"/>
      <c r="C50" s="299"/>
      <c r="D50" s="261"/>
      <c r="E50" s="261"/>
      <c r="F50" s="29"/>
      <c r="G50" s="29"/>
      <c r="H50" s="29"/>
      <c r="I50" s="17"/>
      <c r="J50" s="195"/>
      <c r="K50" s="19"/>
    </row>
    <row r="51" spans="1:11" ht="24.75" customHeight="1">
      <c r="A51" s="300"/>
      <c r="B51" s="298"/>
      <c r="C51" s="299"/>
      <c r="D51" s="262"/>
      <c r="E51" s="261"/>
      <c r="F51" s="170"/>
      <c r="G51" s="29"/>
      <c r="H51" s="29"/>
      <c r="I51" s="17"/>
      <c r="J51" s="18"/>
      <c r="K51" s="19"/>
    </row>
    <row r="52" spans="1:11" ht="24.75" customHeight="1">
      <c r="A52" s="300"/>
      <c r="B52" s="298"/>
      <c r="C52" s="299"/>
      <c r="D52" s="261"/>
      <c r="E52" s="261"/>
      <c r="F52" s="29"/>
      <c r="G52" s="170"/>
      <c r="H52" s="29"/>
      <c r="I52" s="17"/>
      <c r="J52" s="18"/>
      <c r="K52" s="19"/>
    </row>
    <row r="53" spans="1:11" ht="24.75" customHeight="1">
      <c r="A53" s="300"/>
      <c r="B53" s="298"/>
      <c r="C53" s="299"/>
      <c r="D53" s="261"/>
      <c r="E53" s="261"/>
      <c r="F53" s="170"/>
      <c r="G53" s="29"/>
      <c r="H53" s="29"/>
      <c r="I53" s="17"/>
      <c r="J53" s="18"/>
      <c r="K53" s="19"/>
    </row>
  </sheetData>
  <sheetProtection/>
  <mergeCells count="3">
    <mergeCell ref="E5:F5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="65" zoomScaleNormal="65" zoomScalePageLayoutView="0" workbookViewId="0" topLeftCell="A1">
      <selection activeCell="L43" sqref="L43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5" customFormat="1" ht="21.75" customHeight="1">
      <c r="B2" s="186"/>
      <c r="C2" s="186"/>
      <c r="D2" s="5" t="s">
        <v>0</v>
      </c>
      <c r="E2" s="385" t="str">
        <f>IF(Nimet!C1="","",Nimet!C1)</f>
        <v>Acon GP</v>
      </c>
      <c r="F2" s="372"/>
      <c r="G2" s="186"/>
      <c r="H2" s="186"/>
      <c r="I2" s="186"/>
    </row>
    <row r="3" spans="2:10" s="185" customFormat="1" ht="21.75" customHeight="1">
      <c r="B3" s="187"/>
      <c r="C3" s="187"/>
      <c r="D3" s="2" t="s">
        <v>1</v>
      </c>
      <c r="E3" s="385" t="s">
        <v>226</v>
      </c>
      <c r="F3" s="372"/>
      <c r="G3" s="189"/>
      <c r="H3" s="189"/>
      <c r="I3" s="189"/>
      <c r="J3" s="190"/>
    </row>
    <row r="4" spans="2:10" s="185" customFormat="1" ht="21.75" customHeight="1">
      <c r="B4" s="187"/>
      <c r="C4" s="187"/>
      <c r="D4" s="2" t="s">
        <v>222</v>
      </c>
      <c r="E4" s="323" t="s">
        <v>227</v>
      </c>
      <c r="F4" s="356"/>
      <c r="G4" s="189"/>
      <c r="H4" s="189"/>
      <c r="I4" s="189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5" customHeight="1">
      <c r="A6" s="56">
        <v>58</v>
      </c>
      <c r="B6" s="15" t="s">
        <v>212</v>
      </c>
      <c r="C6" s="160">
        <v>1</v>
      </c>
      <c r="D6" s="172" t="str">
        <f>IF(A6="","",INDEX(Nimet!$B$6:$B$244,A6))</f>
        <v>Hannu Vuoste</v>
      </c>
      <c r="E6" s="34" t="str">
        <f>IF(A6="","",INDEX(Nimet!$C$6:$C$244,A6))</f>
        <v>OPT-86</v>
      </c>
      <c r="F6" s="159"/>
      <c r="G6" s="17"/>
      <c r="H6" s="17"/>
      <c r="I6" s="17"/>
      <c r="J6" s="18"/>
      <c r="K6" s="19"/>
    </row>
    <row r="7" spans="1:11" ht="1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/>
      <c r="H7" s="17"/>
      <c r="I7" s="17"/>
      <c r="J7" s="18"/>
      <c r="K7" s="19"/>
    </row>
    <row r="8" spans="1:11" ht="15" customHeight="1">
      <c r="A8" s="56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/>
      <c r="G8" s="168"/>
      <c r="H8" s="29"/>
      <c r="I8" s="17"/>
      <c r="J8" s="18"/>
      <c r="K8" s="19"/>
    </row>
    <row r="9" spans="1:11" ht="15" customHeight="1" thickBot="1">
      <c r="A9" s="56">
        <v>64</v>
      </c>
      <c r="B9" s="30" t="s">
        <v>123</v>
      </c>
      <c r="C9" s="163">
        <v>4</v>
      </c>
      <c r="D9" s="197" t="str">
        <f>IF(A9="","",INDEX(Nimet!$B$6:$B$244,A9))</f>
        <v>Elio Garcia</v>
      </c>
      <c r="E9" s="40" t="str">
        <f>IF(A9="","",INDEX(Nimet!$C$6:$C$244,A9))</f>
        <v>BTK Norrs</v>
      </c>
      <c r="F9" s="17"/>
      <c r="G9" s="28"/>
      <c r="H9" s="24"/>
      <c r="I9" s="17"/>
      <c r="J9" s="18"/>
      <c r="K9" s="19"/>
    </row>
    <row r="10" spans="1:11" ht="15" customHeight="1">
      <c r="A10" s="56">
        <v>67</v>
      </c>
      <c r="B10" s="15" t="s">
        <v>212</v>
      </c>
      <c r="C10" s="160">
        <v>5</v>
      </c>
      <c r="D10" s="172" t="str">
        <f>IF(A10="","",INDEX(Nimet!$B$6:$B$244,A10))</f>
        <v>Leif Pekkari</v>
      </c>
      <c r="E10" s="34" t="str">
        <f>IF(A10="","",INDEX(Nimet!$C$6:$C$244,A10))</f>
        <v>BTK Norrs</v>
      </c>
      <c r="F10" s="159"/>
      <c r="G10" s="28"/>
      <c r="H10" s="168"/>
      <c r="I10" s="17"/>
      <c r="J10" s="18"/>
      <c r="K10" s="19"/>
    </row>
    <row r="11" spans="1:18" ht="15" customHeight="1" thickBot="1">
      <c r="A11" s="56">
        <v>44</v>
      </c>
      <c r="B11" s="20" t="s">
        <v>123</v>
      </c>
      <c r="C11" s="161">
        <v>6</v>
      </c>
      <c r="D11" s="206" t="str">
        <f>IF(A11="","",INDEX(Nimet!$B$6:$B$244,A11))</f>
        <v>Sakari Kauranen</v>
      </c>
      <c r="E11" s="22" t="str">
        <f>IF(A11="","",INDEX(Nimet!$C$6:$C$244,A11))</f>
        <v>KoKu</v>
      </c>
      <c r="F11" s="168"/>
      <c r="G11" s="33"/>
      <c r="H11" s="28"/>
      <c r="I11" s="17"/>
      <c r="J11" s="18"/>
      <c r="K11" s="19"/>
      <c r="R11" s="255"/>
    </row>
    <row r="12" spans="1:11" ht="1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/>
      <c r="G12" s="169"/>
      <c r="H12" s="28"/>
      <c r="I12" s="17"/>
      <c r="J12" s="18"/>
      <c r="K12" s="19"/>
    </row>
    <row r="13" spans="1:11" ht="15" customHeight="1" thickBot="1">
      <c r="A13" s="56">
        <v>52</v>
      </c>
      <c r="B13" s="30" t="s">
        <v>212</v>
      </c>
      <c r="C13" s="163">
        <v>8</v>
      </c>
      <c r="D13" s="198" t="str">
        <f>IF(A13="","",INDEX(Nimet!$B$6:$B$244,A13))</f>
        <v>Kullervo Haapalainen</v>
      </c>
      <c r="E13" s="40" t="str">
        <f>IF(A13="","",INDEX(Nimet!$C$6:$C$244,A13))</f>
        <v>OPT-86</v>
      </c>
      <c r="F13" s="17"/>
      <c r="G13" s="17"/>
      <c r="H13" s="28"/>
      <c r="I13" s="24"/>
      <c r="J13" s="18"/>
      <c r="K13" s="19"/>
    </row>
    <row r="14" spans="1:11" ht="15" customHeight="1" thickBot="1">
      <c r="A14" s="57"/>
      <c r="B14" s="58"/>
      <c r="C14" s="58"/>
      <c r="D14" s="59"/>
      <c r="E14" s="59"/>
      <c r="F14" s="17"/>
      <c r="G14" s="17"/>
      <c r="H14" s="28"/>
      <c r="I14" s="171"/>
      <c r="J14" s="18"/>
      <c r="K14" s="19"/>
    </row>
    <row r="15" spans="1:11" ht="15" customHeight="1">
      <c r="A15" s="56">
        <v>16</v>
      </c>
      <c r="B15" s="15" t="s">
        <v>212</v>
      </c>
      <c r="C15" s="160">
        <v>9</v>
      </c>
      <c r="D15" s="176" t="str">
        <f>IF(A15="","",INDEX(Nimet!$B$6:$B$244,A15))</f>
        <v>Samppa Kauppila</v>
      </c>
      <c r="E15" s="34" t="str">
        <f>IF(A15="","",INDEX(Nimet!$C$6:$C$244,A15))</f>
        <v>OPT-86</v>
      </c>
      <c r="F15" s="24"/>
      <c r="G15" s="17"/>
      <c r="H15" s="28"/>
      <c r="I15" s="28"/>
      <c r="J15" s="18"/>
      <c r="K15" s="19"/>
    </row>
    <row r="16" spans="1:11" ht="1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/>
      <c r="H16" s="28"/>
      <c r="I16" s="28"/>
      <c r="J16" s="18"/>
      <c r="K16" s="19"/>
    </row>
    <row r="17" spans="1:11" ht="15" customHeight="1">
      <c r="A17" s="56">
        <v>10</v>
      </c>
      <c r="B17" s="25" t="s">
        <v>123</v>
      </c>
      <c r="C17" s="162">
        <v>11</v>
      </c>
      <c r="D17" s="254" t="str">
        <f>IF(A17="","",INDEX(Nimet!$B$6:$B$244,A17))</f>
        <v>Pekka Hietala</v>
      </c>
      <c r="E17" s="37" t="str">
        <f>IF(A17="","",INDEX(Nimet!$C$6:$C$244,A17))</f>
        <v>Kalix BTK</v>
      </c>
      <c r="F17" s="27"/>
      <c r="G17" s="168"/>
      <c r="H17" s="28"/>
      <c r="I17" s="28"/>
      <c r="J17" s="18"/>
      <c r="K17" s="19"/>
    </row>
    <row r="18" spans="1:11" ht="15" customHeight="1" thickBot="1">
      <c r="A18" s="56">
        <v>24</v>
      </c>
      <c r="B18" s="30" t="s">
        <v>212</v>
      </c>
      <c r="C18" s="163">
        <v>12</v>
      </c>
      <c r="D18" s="197" t="str">
        <f>IF(A18="","",INDEX(Nimet!$B$6:$B$244,A18))</f>
        <v>Lasse Vimpari</v>
      </c>
      <c r="E18" s="40" t="str">
        <f>IF(A18="","",INDEX(Nimet!$C$6:$C$244,A18))</f>
        <v>YNM</v>
      </c>
      <c r="F18" s="17"/>
      <c r="G18" s="28"/>
      <c r="H18" s="33"/>
      <c r="I18" s="28"/>
      <c r="J18" s="18"/>
      <c r="K18" s="19"/>
    </row>
    <row r="19" spans="1:11" ht="15" customHeight="1">
      <c r="A19" s="56">
        <v>53</v>
      </c>
      <c r="B19" s="15" t="s">
        <v>123</v>
      </c>
      <c r="C19" s="160">
        <v>13</v>
      </c>
      <c r="D19" s="174" t="str">
        <f>IF(A19="","",INDEX(Nimet!$B$6:$B$244,A19))</f>
        <v>Janne Röpelinen</v>
      </c>
      <c r="E19" s="34" t="str">
        <f>IF(A19="","",INDEX(Nimet!$C$6:$C$244,A19))</f>
        <v>OPT-86</v>
      </c>
      <c r="F19" s="159"/>
      <c r="G19" s="28"/>
      <c r="H19" s="170"/>
      <c r="I19" s="28"/>
      <c r="J19" s="18"/>
      <c r="K19" s="19"/>
    </row>
    <row r="20" spans="1:11" ht="15" customHeight="1" thickBot="1">
      <c r="A20" s="56">
        <v>32</v>
      </c>
      <c r="B20" s="20" t="s">
        <v>123</v>
      </c>
      <c r="C20" s="161">
        <v>14</v>
      </c>
      <c r="D20" s="21" t="str">
        <f>IF(A20="","",INDEX(Nimet!$B$6:$B$244,A20))</f>
        <v>Jaakko Toivanen</v>
      </c>
      <c r="E20" s="22" t="str">
        <f>IF(A20="","",INDEX(Nimet!$C$6:$C$244,A20))</f>
        <v>KuPTS</v>
      </c>
      <c r="F20" s="168"/>
      <c r="G20" s="33"/>
      <c r="H20" s="29"/>
      <c r="I20" s="28"/>
      <c r="J20" s="18"/>
      <c r="K20" s="19"/>
    </row>
    <row r="21" spans="1:13" ht="1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169"/>
      <c r="H21" s="29"/>
      <c r="I21" s="28"/>
      <c r="J21" s="18"/>
      <c r="K21" s="19"/>
      <c r="M21" s="258"/>
    </row>
    <row r="22" spans="1:11" ht="15" customHeight="1" thickBot="1">
      <c r="A22" s="56">
        <v>43</v>
      </c>
      <c r="B22" s="30" t="s">
        <v>212</v>
      </c>
      <c r="C22" s="163">
        <v>16</v>
      </c>
      <c r="D22" s="197" t="str">
        <f>IF(A22="","",INDEX(Nimet!$B$6:$B$244,A22))</f>
        <v>Tauno Kara</v>
      </c>
      <c r="E22" s="40" t="str">
        <f>IF(A22="","",INDEX(Nimet!$C$6:$C$244,A22))</f>
        <v>JysRy</v>
      </c>
      <c r="F22" s="17"/>
      <c r="G22" s="17"/>
      <c r="H22" s="29"/>
      <c r="I22" s="24"/>
      <c r="J22" s="63"/>
      <c r="K22" s="19"/>
    </row>
    <row r="23" spans="1:11" ht="15" customHeight="1" thickBot="1">
      <c r="A23" s="57"/>
      <c r="B23" s="64"/>
      <c r="C23" s="64"/>
      <c r="D23" s="64"/>
      <c r="E23" s="64"/>
      <c r="F23" s="65"/>
      <c r="G23" s="17"/>
      <c r="H23" s="29"/>
      <c r="I23" s="168"/>
      <c r="J23" s="18"/>
      <c r="K23" s="19"/>
    </row>
    <row r="24" spans="1:11" ht="15" customHeight="1">
      <c r="A24" s="56">
        <v>23</v>
      </c>
      <c r="B24" s="15" t="s">
        <v>212</v>
      </c>
      <c r="C24" s="160">
        <v>17</v>
      </c>
      <c r="D24" s="176" t="str">
        <f>IF(A24="","",INDEX(Nimet!$B$6:$B$244,A24))</f>
        <v>Eino Määttä</v>
      </c>
      <c r="E24" s="34" t="str">
        <f>IF(A24="","",INDEX(Nimet!$C$6:$C$244,A24))</f>
        <v>OPT-86</v>
      </c>
      <c r="F24" s="17"/>
      <c r="G24" s="17"/>
      <c r="H24" s="17"/>
      <c r="I24" s="28"/>
      <c r="J24" s="18"/>
      <c r="K24" s="19"/>
    </row>
    <row r="25" spans="1:11" ht="1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/>
      <c r="H25" s="17"/>
      <c r="I25" s="28"/>
      <c r="J25" s="18"/>
      <c r="K25" s="19"/>
    </row>
    <row r="26" spans="1:11" ht="15" customHeight="1">
      <c r="A26" s="56">
        <v>2</v>
      </c>
      <c r="B26" s="25" t="s">
        <v>123</v>
      </c>
      <c r="C26" s="162">
        <v>19</v>
      </c>
      <c r="D26" s="199" t="str">
        <f>IF(A26="","",INDEX(Nimet!$B$6:$B$244,A26))</f>
        <v>Marko Hiltunen</v>
      </c>
      <c r="E26" s="37" t="str">
        <f>IF(A26="","",INDEX(Nimet!$C$6:$C$244,A26))</f>
        <v>OPT-86</v>
      </c>
      <c r="F26" s="27"/>
      <c r="G26" s="168"/>
      <c r="H26" s="29"/>
      <c r="I26" s="28"/>
      <c r="J26" s="18"/>
      <c r="K26" s="19"/>
    </row>
    <row r="27" spans="1:11" ht="15" customHeight="1" thickBot="1">
      <c r="A27" s="56">
        <v>38</v>
      </c>
      <c r="B27" s="30" t="s">
        <v>212</v>
      </c>
      <c r="C27" s="163">
        <v>20</v>
      </c>
      <c r="D27" s="198" t="str">
        <f>IF(A27="","",INDEX(Nimet!$B$6:$B$244,A27))</f>
        <v>Bo-Erik Herrgård</v>
      </c>
      <c r="E27" s="40" t="str">
        <f>IF(A27="","",INDEX(Nimet!$C$6:$C$244,A27))</f>
        <v>KoKu</v>
      </c>
      <c r="F27" s="17"/>
      <c r="G27" s="28"/>
      <c r="H27" s="24"/>
      <c r="I27" s="28"/>
      <c r="J27" s="18"/>
      <c r="K27" s="19"/>
    </row>
    <row r="28" spans="1:11" ht="15" customHeight="1">
      <c r="A28" s="56">
        <v>17</v>
      </c>
      <c r="B28" s="15" t="s">
        <v>212</v>
      </c>
      <c r="C28" s="160">
        <v>21</v>
      </c>
      <c r="D28" s="172" t="str">
        <f>IF(A28="","",INDEX(Nimet!$B$6:$B$244,A28))</f>
        <v>Juha Ranta</v>
      </c>
      <c r="E28" s="34" t="str">
        <f>IF(A28="","",INDEX(Nimet!$C$6:$C$244,A28))</f>
        <v>OPT-86</v>
      </c>
      <c r="F28" s="17"/>
      <c r="G28" s="28"/>
      <c r="H28" s="168"/>
      <c r="I28" s="28"/>
      <c r="J28" s="18"/>
      <c r="K28" s="19"/>
    </row>
    <row r="29" spans="1:11" ht="15" customHeight="1" thickBot="1">
      <c r="A29" s="56">
        <v>40</v>
      </c>
      <c r="B29" s="20" t="s">
        <v>123</v>
      </c>
      <c r="C29" s="161">
        <v>22</v>
      </c>
      <c r="D29" s="206" t="str">
        <f>IF(A29="","",INDEX(Nimet!$B$6:$B$244,A29))</f>
        <v>Tommy Alen</v>
      </c>
      <c r="E29" s="22" t="str">
        <f>IF(A29="","",INDEX(Nimet!$C$6:$C$244,A29))</f>
        <v>KoKu</v>
      </c>
      <c r="F29" s="23"/>
      <c r="G29" s="33"/>
      <c r="H29" s="28"/>
      <c r="I29" s="28"/>
      <c r="J29" s="18"/>
      <c r="K29" s="19"/>
    </row>
    <row r="30" spans="1:11" ht="15" customHeight="1">
      <c r="A30" s="56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27"/>
      <c r="G30" s="169"/>
      <c r="H30" s="28"/>
      <c r="I30" s="28"/>
      <c r="J30" s="18"/>
      <c r="K30" s="19"/>
    </row>
    <row r="31" spans="1:11" ht="15" customHeight="1" thickBot="1">
      <c r="A31" s="56">
        <v>28</v>
      </c>
      <c r="B31" s="30" t="s">
        <v>212</v>
      </c>
      <c r="C31" s="163">
        <v>24</v>
      </c>
      <c r="D31" s="198" t="str">
        <f>IF(A31="","",INDEX(Nimet!$B$6:$B$244,A31))</f>
        <v>Ari Suikkanen</v>
      </c>
      <c r="E31" s="40" t="str">
        <f>IF(A31="","",INDEX(Nimet!$C$6:$C$244,A31))</f>
        <v>KePTS</v>
      </c>
      <c r="F31" s="17"/>
      <c r="G31" s="17"/>
      <c r="H31" s="28"/>
      <c r="I31" s="33"/>
      <c r="J31" s="18"/>
      <c r="K31" s="19"/>
    </row>
    <row r="32" spans="1:11" ht="15" customHeight="1" thickBot="1">
      <c r="A32" s="57"/>
      <c r="B32" s="11"/>
      <c r="C32" s="11"/>
      <c r="D32" s="59"/>
      <c r="E32" s="59"/>
      <c r="F32" s="17"/>
      <c r="G32" s="17"/>
      <c r="H32" s="28"/>
      <c r="I32" s="170"/>
      <c r="J32" s="18"/>
      <c r="K32" s="19"/>
    </row>
    <row r="33" spans="1:11" ht="15" customHeight="1">
      <c r="A33" s="56">
        <v>21</v>
      </c>
      <c r="B33" s="15" t="s">
        <v>212</v>
      </c>
      <c r="C33" s="160">
        <v>25</v>
      </c>
      <c r="D33" s="176" t="str">
        <f>IF(A33="","",INDEX(Nimet!$B$6:$B$244,A33))</f>
        <v>Kari Pikkarainen</v>
      </c>
      <c r="E33" s="34" t="str">
        <f>IF(A33="","",INDEX(Nimet!$C$6:$C$244,A33))</f>
        <v>OPT-86</v>
      </c>
      <c r="F33" s="17"/>
      <c r="G33" s="17"/>
      <c r="H33" s="28"/>
      <c r="I33" s="29"/>
      <c r="J33" s="18"/>
      <c r="K33" s="19"/>
    </row>
    <row r="34" spans="1:11" ht="1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/>
      <c r="H34" s="28"/>
      <c r="I34" s="29"/>
      <c r="J34" s="18"/>
      <c r="K34" s="19"/>
    </row>
    <row r="35" spans="1:11" ht="15" customHeight="1">
      <c r="A35" s="56">
        <v>65</v>
      </c>
      <c r="B35" s="25" t="s">
        <v>123</v>
      </c>
      <c r="C35" s="162">
        <v>27</v>
      </c>
      <c r="D35" s="228" t="str">
        <f>IF(A35="","",INDEX(Nimet!$B$6:$B$244,A35))</f>
        <v>Martin Tano</v>
      </c>
      <c r="E35" s="37" t="str">
        <f>IF(A35="","",INDEX(Nimet!$C$6:$C$244,A35))</f>
        <v>BTK Norrs</v>
      </c>
      <c r="F35" s="27"/>
      <c r="G35" s="168"/>
      <c r="H35" s="28"/>
      <c r="I35" s="29"/>
      <c r="J35" s="18"/>
      <c r="K35" s="19"/>
    </row>
    <row r="36" spans="1:11" ht="15" customHeight="1" thickBot="1">
      <c r="A36" s="56">
        <v>55</v>
      </c>
      <c r="B36" s="30" t="s">
        <v>212</v>
      </c>
      <c r="C36" s="163">
        <v>28</v>
      </c>
      <c r="D36" s="198" t="str">
        <f>IF(A36="","",INDEX(Nimet!$B$6:$B$244,A36))</f>
        <v>Esa Kettunen</v>
      </c>
      <c r="E36" s="40" t="str">
        <f>IF(A36="","",INDEX(Nimet!$C$6:$C$244,A36))</f>
        <v>OPT-86</v>
      </c>
      <c r="F36" s="17"/>
      <c r="G36" s="28"/>
      <c r="H36" s="33"/>
      <c r="I36" s="29"/>
      <c r="J36" s="18"/>
      <c r="K36" s="19"/>
    </row>
    <row r="37" spans="1:11" ht="15" customHeight="1">
      <c r="A37" s="56">
        <v>54</v>
      </c>
      <c r="B37" s="15" t="s">
        <v>123</v>
      </c>
      <c r="C37" s="160">
        <v>29</v>
      </c>
      <c r="D37" s="174" t="str">
        <f>IF(A37="","",INDEX(Nimet!$B$6:$B$244,A37))</f>
        <v>Kristian Palomaa</v>
      </c>
      <c r="E37" s="34" t="str">
        <f>IF(A37="","",INDEX(Nimet!$C$6:$C$244,A37))</f>
        <v>OPT-86</v>
      </c>
      <c r="F37" s="159"/>
      <c r="G37" s="28"/>
      <c r="H37" s="170"/>
      <c r="I37" s="29"/>
      <c r="J37" s="18"/>
      <c r="K37" s="19"/>
    </row>
    <row r="38" spans="1:11" ht="15" customHeight="1" thickBot="1">
      <c r="A38" s="56"/>
      <c r="B38" s="20"/>
      <c r="C38" s="161">
        <v>30</v>
      </c>
      <c r="D38" s="21">
        <f>IF(A38="","",INDEX(Nimet!$B$6:$B$244,A38))</f>
      </c>
      <c r="E38" s="22">
        <f>IF(A38="","",INDEX(Nimet!$C$6:$C$244,A38))</f>
      </c>
      <c r="F38" s="168"/>
      <c r="G38" s="33"/>
      <c r="H38" s="29"/>
      <c r="I38" s="29"/>
      <c r="J38" s="18"/>
      <c r="K38" s="19"/>
    </row>
    <row r="39" spans="1:11" ht="1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27"/>
      <c r="G39" s="169"/>
      <c r="H39" s="29"/>
      <c r="I39" s="29"/>
      <c r="J39" s="18"/>
      <c r="K39" s="19"/>
    </row>
    <row r="40" spans="1:11" ht="15" customHeight="1" thickBot="1">
      <c r="A40" s="56">
        <v>56</v>
      </c>
      <c r="B40" s="30" t="s">
        <v>212</v>
      </c>
      <c r="C40" s="163">
        <v>32</v>
      </c>
      <c r="D40" s="197" t="str">
        <f>IF(A40="","",INDEX(Nimet!$B$6:$B$244,A40))</f>
        <v>Veikko Koskinen</v>
      </c>
      <c r="E40" s="40" t="str">
        <f>IF(A40="","",INDEX(Nimet!$C$6:$C$244,A40))</f>
        <v>HaTe</v>
      </c>
      <c r="F40" s="170"/>
      <c r="G40" s="67"/>
      <c r="H40" s="67"/>
      <c r="I40" s="67"/>
      <c r="J40" s="18"/>
      <c r="K40" s="19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spans="2:10" s="185" customFormat="1" ht="21.75" customHeight="1">
      <c r="B42" s="187"/>
      <c r="C42" s="187"/>
      <c r="D42" s="188"/>
      <c r="E42" s="394">
        <f>IF(Nimet!C3="","",Nimet!C3)</f>
      </c>
      <c r="F42" s="395"/>
      <c r="G42" s="191"/>
      <c r="H42" s="191"/>
      <c r="I42" s="191"/>
      <c r="J42" s="190"/>
    </row>
    <row r="43" ht="19.5" customHeight="1">
      <c r="D43" s="309" t="s">
        <v>93</v>
      </c>
    </row>
    <row r="44" spans="1:11" s="255" customFormat="1" ht="24.75" customHeight="1">
      <c r="A44" s="302"/>
      <c r="B44" s="298"/>
      <c r="C44" s="299">
        <v>1</v>
      </c>
      <c r="D44" s="261">
        <f>IF(A44="","",INDEX(Nimet!$B$6:$B$244,A44))</f>
      </c>
      <c r="E44" s="261">
        <f>IF(A44="","",INDEX(Nimet!$C$6:$C$244,A44))</f>
      </c>
      <c r="F44" s="295"/>
      <c r="G44" s="295"/>
      <c r="H44" s="295"/>
      <c r="I44" s="284"/>
      <c r="J44" s="195"/>
      <c r="K44" s="296"/>
    </row>
    <row r="45" spans="1:11" s="255" customFormat="1" ht="24.75" customHeight="1">
      <c r="A45" s="302"/>
      <c r="B45" s="298"/>
      <c r="C45" s="299">
        <v>2</v>
      </c>
      <c r="D45" s="262">
        <f>IF(A45="","",INDEX(Nimet!$B$6:$B$244,A45))</f>
      </c>
      <c r="E45" s="261">
        <f>IF(A45="","",INDEX(Nimet!$C$6:$C$244,A45))</f>
      </c>
      <c r="F45" s="297"/>
      <c r="G45" s="295"/>
      <c r="H45" s="295"/>
      <c r="I45" s="284"/>
      <c r="J45" s="195"/>
      <c r="K45" s="296"/>
    </row>
    <row r="46" spans="1:11" s="255" customFormat="1" ht="24.75" customHeight="1">
      <c r="A46" s="302"/>
      <c r="B46" s="298"/>
      <c r="C46" s="299">
        <v>3</v>
      </c>
      <c r="D46" s="261">
        <f>IF(A46="","",INDEX(Nimet!$B$6:$B$244,A46))</f>
      </c>
      <c r="E46" s="261">
        <f>IF(A46="","",INDEX(Nimet!$C$6:$C$244,A46))</f>
      </c>
      <c r="F46" s="295"/>
      <c r="G46" s="297"/>
      <c r="H46" s="295"/>
      <c r="I46" s="284"/>
      <c r="J46" s="195"/>
      <c r="K46" s="296"/>
    </row>
    <row r="47" spans="1:11" s="255" customFormat="1" ht="24.75" customHeight="1">
      <c r="A47" s="302"/>
      <c r="B47" s="298"/>
      <c r="C47" s="299">
        <v>3</v>
      </c>
      <c r="D47" s="261">
        <f>IF(A47="","",INDEX(Nimet!$B$6:$B$244,A47))</f>
      </c>
      <c r="E47" s="261">
        <f>IF(A47="","",INDEX(Nimet!$C$6:$C$244,A47))</f>
      </c>
      <c r="F47" s="297"/>
      <c r="G47" s="295"/>
      <c r="H47" s="295"/>
      <c r="I47" s="284"/>
      <c r="J47" s="195"/>
      <c r="K47" s="296"/>
    </row>
    <row r="48" spans="1:11" ht="24.75" customHeight="1">
      <c r="A48" s="300"/>
      <c r="B48" s="298"/>
      <c r="C48" s="299"/>
      <c r="D48" s="261"/>
      <c r="E48" s="261"/>
      <c r="F48" s="29"/>
      <c r="G48" s="29"/>
      <c r="H48" s="29"/>
      <c r="I48" s="17"/>
      <c r="J48" s="195"/>
      <c r="K48" s="19"/>
    </row>
    <row r="49" spans="1:11" ht="24.75" customHeight="1">
      <c r="A49" s="300"/>
      <c r="B49" s="298"/>
      <c r="C49" s="299"/>
      <c r="D49" s="262"/>
      <c r="E49" s="261"/>
      <c r="F49" s="170"/>
      <c r="G49" s="29"/>
      <c r="H49" s="29"/>
      <c r="I49" s="17"/>
      <c r="J49" s="18"/>
      <c r="K49" s="19"/>
    </row>
    <row r="50" spans="1:11" ht="24.75" customHeight="1">
      <c r="A50" s="300"/>
      <c r="B50" s="298"/>
      <c r="C50" s="299"/>
      <c r="D50" s="261"/>
      <c r="E50" s="261"/>
      <c r="F50" s="29"/>
      <c r="G50" s="170"/>
      <c r="H50" s="29"/>
      <c r="I50" s="17"/>
      <c r="J50" s="18"/>
      <c r="K50" s="19"/>
    </row>
    <row r="51" spans="1:11" ht="24.75" customHeight="1">
      <c r="A51" s="300"/>
      <c r="B51" s="298"/>
      <c r="C51" s="299"/>
      <c r="D51" s="261"/>
      <c r="E51" s="261"/>
      <c r="F51" s="170"/>
      <c r="G51" s="29"/>
      <c r="H51" s="29"/>
      <c r="I51" s="17"/>
      <c r="J51" s="18"/>
      <c r="K51" s="19"/>
    </row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3">
    <mergeCell ref="E2:F2"/>
    <mergeCell ref="E3:F3"/>
    <mergeCell ref="E42:F4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="65" zoomScaleNormal="65" zoomScalePageLayoutView="0" workbookViewId="0" topLeftCell="A1">
      <selection activeCell="I5" sqref="I5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5" customFormat="1" ht="21.75" customHeight="1">
      <c r="B2" s="186"/>
      <c r="C2" s="186"/>
      <c r="D2" s="5" t="s">
        <v>0</v>
      </c>
      <c r="E2" s="385" t="str">
        <f>IF(Nimet!C1="","",Nimet!C1)</f>
        <v>Acon GP</v>
      </c>
      <c r="F2" s="372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385" t="s">
        <v>228</v>
      </c>
      <c r="F3" s="372"/>
      <c r="G3" s="189"/>
      <c r="H3" s="189"/>
      <c r="I3" s="189"/>
      <c r="J3" s="190"/>
    </row>
    <row r="4" spans="2:10" s="185" customFormat="1" ht="18.75" customHeight="1">
      <c r="B4" s="187"/>
      <c r="C4" s="187"/>
      <c r="D4" s="2" t="s">
        <v>222</v>
      </c>
      <c r="E4" s="323" t="s">
        <v>225</v>
      </c>
      <c r="F4" s="356"/>
      <c r="G4" s="189"/>
      <c r="H4" s="189"/>
      <c r="I4" s="189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5.75" customHeight="1">
      <c r="A6" s="56">
        <v>34</v>
      </c>
      <c r="B6" s="15">
        <v>6</v>
      </c>
      <c r="C6" s="160">
        <v>1</v>
      </c>
      <c r="D6" s="172" t="str">
        <f>IF(A6="","",INDEX(Nimet!$B$6:$B$244,A6))</f>
        <v>Esa Miettinen</v>
      </c>
      <c r="E6" s="34" t="str">
        <f>IF(A6="","",INDEX(Nimet!$C$6:$C$244,A6))</f>
        <v>KuPTS</v>
      </c>
      <c r="F6" s="159"/>
      <c r="G6" s="17"/>
      <c r="H6" s="17"/>
      <c r="I6" s="17"/>
      <c r="J6" s="18"/>
      <c r="K6" s="19"/>
    </row>
    <row r="7" spans="1:11" ht="15.7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/>
      <c r="H7" s="17"/>
      <c r="I7" s="17"/>
      <c r="J7" s="18"/>
      <c r="K7" s="19"/>
    </row>
    <row r="8" spans="1:11" ht="15.75" customHeight="1">
      <c r="A8" s="56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/>
      <c r="G8" s="168"/>
      <c r="H8" s="29"/>
      <c r="I8" s="17"/>
      <c r="J8" s="18"/>
      <c r="K8" s="19"/>
    </row>
    <row r="9" spans="1:11" ht="15.75" customHeight="1" thickBot="1">
      <c r="A9" s="56">
        <v>24</v>
      </c>
      <c r="B9" s="30" t="s">
        <v>212</v>
      </c>
      <c r="C9" s="163">
        <v>4</v>
      </c>
      <c r="D9" s="197" t="str">
        <f>IF(A9="","",INDEX(Nimet!$B$6:$B$244,A9))</f>
        <v>Lasse Vimpari</v>
      </c>
      <c r="E9" s="40" t="str">
        <f>IF(A9="","",INDEX(Nimet!$C$6:$C$244,A9))</f>
        <v>YNM</v>
      </c>
      <c r="F9" s="17"/>
      <c r="G9" s="28"/>
      <c r="H9" s="24"/>
      <c r="I9" s="17"/>
      <c r="J9" s="18"/>
      <c r="K9" s="19"/>
    </row>
    <row r="10" spans="1:11" ht="15.75" customHeight="1">
      <c r="A10" s="56">
        <v>63</v>
      </c>
      <c r="B10" s="15" t="s">
        <v>214</v>
      </c>
      <c r="C10" s="160">
        <v>5</v>
      </c>
      <c r="D10" s="172" t="str">
        <f>IF(A10="","",INDEX(Nimet!$B$6:$B$244,A10))</f>
        <v>Christoffer Lantto</v>
      </c>
      <c r="E10" s="34" t="str">
        <f>IF(A10="","",INDEX(Nimet!$C$6:$C$244,A10))</f>
        <v>BTK Norrs</v>
      </c>
      <c r="F10" s="159"/>
      <c r="G10" s="28"/>
      <c r="H10" s="168"/>
      <c r="I10" s="17"/>
      <c r="J10" s="18"/>
      <c r="K10" s="19"/>
    </row>
    <row r="11" spans="1:18" ht="15.75" customHeight="1" thickBot="1">
      <c r="A11" s="56"/>
      <c r="B11" s="20"/>
      <c r="C11" s="161">
        <v>6</v>
      </c>
      <c r="D11" s="206">
        <f>IF(A11="","",INDEX(Nimet!$B$6:$B$244,A11))</f>
      </c>
      <c r="E11" s="22">
        <f>IF(A11="","",INDEX(Nimet!$C$6:$C$244,A11))</f>
      </c>
      <c r="F11" s="168"/>
      <c r="G11" s="33"/>
      <c r="H11" s="28"/>
      <c r="I11" s="17"/>
      <c r="J11" s="18"/>
      <c r="K11" s="19"/>
      <c r="R11" s="255"/>
    </row>
    <row r="12" spans="1:11" ht="15.7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/>
      <c r="G12" s="169"/>
      <c r="H12" s="28"/>
      <c r="I12" s="17"/>
      <c r="J12" s="18"/>
      <c r="K12" s="19"/>
    </row>
    <row r="13" spans="1:11" ht="15.75" customHeight="1" thickBot="1">
      <c r="A13" s="56">
        <v>12</v>
      </c>
      <c r="B13" s="30">
        <v>45</v>
      </c>
      <c r="C13" s="163">
        <v>8</v>
      </c>
      <c r="D13" s="198" t="str">
        <f>IF(A13="","",INDEX(Nimet!$B$6:$B$244,A13))</f>
        <v>Janne Annunen</v>
      </c>
      <c r="E13" s="40" t="str">
        <f>IF(A13="","",INDEX(Nimet!$C$6:$C$244,A13))</f>
        <v>OPT-86</v>
      </c>
      <c r="F13" s="17"/>
      <c r="G13" s="17"/>
      <c r="H13" s="28"/>
      <c r="I13" s="24"/>
      <c r="J13" s="18"/>
      <c r="K13" s="19"/>
    </row>
    <row r="14" spans="1:11" ht="15.75" customHeight="1" thickBot="1">
      <c r="A14" s="57"/>
      <c r="B14" s="58"/>
      <c r="C14" s="58"/>
      <c r="D14" s="59"/>
      <c r="E14" s="59"/>
      <c r="F14" s="17"/>
      <c r="G14" s="17"/>
      <c r="H14" s="28"/>
      <c r="I14" s="171"/>
      <c r="J14" s="18"/>
      <c r="K14" s="19"/>
    </row>
    <row r="15" spans="1:11" ht="15.75" customHeight="1">
      <c r="A15" s="56">
        <v>62</v>
      </c>
      <c r="B15" s="15" t="s">
        <v>213</v>
      </c>
      <c r="C15" s="160">
        <v>9</v>
      </c>
      <c r="D15" s="176" t="str">
        <f>IF(A15="","",INDEX(Nimet!$B$6:$B$244,A15))</f>
        <v>Mikael Krekula</v>
      </c>
      <c r="E15" s="34" t="str">
        <f>IF(A15="","",INDEX(Nimet!$C$6:$C$244,A15))</f>
        <v>BTK Norrs</v>
      </c>
      <c r="F15" s="24"/>
      <c r="G15" s="17"/>
      <c r="H15" s="28"/>
      <c r="I15" s="28"/>
      <c r="J15" s="18"/>
      <c r="K15" s="19"/>
    </row>
    <row r="16" spans="1:11" ht="15.7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/>
      <c r="H16" s="28"/>
      <c r="I16" s="28"/>
      <c r="J16" s="18"/>
      <c r="K16" s="19"/>
    </row>
    <row r="17" spans="1:11" ht="15.75" customHeight="1">
      <c r="A17" s="56">
        <v>54</v>
      </c>
      <c r="B17" s="25" t="s">
        <v>123</v>
      </c>
      <c r="C17" s="162">
        <v>11</v>
      </c>
      <c r="D17" s="254" t="str">
        <f>IF(A17="","",INDEX(Nimet!$B$6:$B$244,A17))</f>
        <v>Kristian Palomaa</v>
      </c>
      <c r="E17" s="37" t="str">
        <f>IF(A17="","",INDEX(Nimet!$C$6:$C$244,A17))</f>
        <v>OPT-86</v>
      </c>
      <c r="F17" s="27"/>
      <c r="G17" s="168"/>
      <c r="H17" s="28"/>
      <c r="I17" s="28"/>
      <c r="J17" s="18"/>
      <c r="K17" s="19"/>
    </row>
    <row r="18" spans="1:11" ht="15.75" customHeight="1" thickBot="1">
      <c r="A18" s="56">
        <v>33</v>
      </c>
      <c r="B18" s="30" t="s">
        <v>214</v>
      </c>
      <c r="C18" s="163">
        <v>12</v>
      </c>
      <c r="D18" s="197" t="str">
        <f>IF(A18="","",INDEX(Nimet!$B$6:$B$244,A18))</f>
        <v>Akeem Adewole</v>
      </c>
      <c r="E18" s="40" t="str">
        <f>IF(A18="","",INDEX(Nimet!$C$6:$C$244,A18))</f>
        <v>KuPTS</v>
      </c>
      <c r="F18" s="17"/>
      <c r="G18" s="28"/>
      <c r="H18" s="33"/>
      <c r="I18" s="28"/>
      <c r="J18" s="18"/>
      <c r="K18" s="19"/>
    </row>
    <row r="19" spans="1:11" ht="15.75" customHeight="1">
      <c r="A19" s="56">
        <v>8</v>
      </c>
      <c r="B19" s="15" t="s">
        <v>214</v>
      </c>
      <c r="C19" s="160">
        <v>13</v>
      </c>
      <c r="D19" s="174" t="str">
        <f>IF(A19="","",INDEX(Nimet!$B$6:$B$244,A19))</f>
        <v>Marko Leskinen</v>
      </c>
      <c r="E19" s="34" t="str">
        <f>IF(A19="","",INDEX(Nimet!$C$6:$C$244,A19))</f>
        <v>Kalix BTK</v>
      </c>
      <c r="F19" s="159"/>
      <c r="G19" s="28"/>
      <c r="H19" s="170"/>
      <c r="I19" s="28"/>
      <c r="J19" s="18"/>
      <c r="K19" s="19"/>
    </row>
    <row r="20" spans="1:11" ht="15.75" customHeight="1" thickBot="1">
      <c r="A20" s="56"/>
      <c r="B20" s="20"/>
      <c r="C20" s="161">
        <v>14</v>
      </c>
      <c r="D20" s="21">
        <f>IF(A20="","",INDEX(Nimet!$B$6:$B$244,A20))</f>
      </c>
      <c r="E20" s="22">
        <f>IF(A20="","",INDEX(Nimet!$C$6:$C$244,A20))</f>
      </c>
      <c r="F20" s="168"/>
      <c r="G20" s="33"/>
      <c r="H20" s="29"/>
      <c r="I20" s="28"/>
      <c r="J20" s="18"/>
      <c r="K20" s="19"/>
    </row>
    <row r="21" spans="1:13" ht="15.7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169"/>
      <c r="H21" s="29"/>
      <c r="I21" s="28"/>
      <c r="J21" s="18"/>
      <c r="K21" s="19"/>
      <c r="M21" s="258"/>
    </row>
    <row r="22" spans="1:11" ht="15.75" customHeight="1" thickBot="1">
      <c r="A22" s="56">
        <v>14</v>
      </c>
      <c r="B22" s="30">
        <v>24</v>
      </c>
      <c r="C22" s="163">
        <v>16</v>
      </c>
      <c r="D22" s="197" t="str">
        <f>IF(A22="","",INDEX(Nimet!$B$6:$B$244,A22))</f>
        <v>Tuomas Perkkiö</v>
      </c>
      <c r="E22" s="40" t="str">
        <f>IF(A22="","",INDEX(Nimet!$C$6:$C$244,A22))</f>
        <v>OPT-86</v>
      </c>
      <c r="F22" s="17"/>
      <c r="G22" s="17"/>
      <c r="H22" s="29"/>
      <c r="I22" s="24"/>
      <c r="J22" s="63"/>
      <c r="K22" s="19"/>
    </row>
    <row r="23" spans="1:11" ht="15.75" customHeight="1" thickBot="1">
      <c r="A23" s="57"/>
      <c r="B23" s="64"/>
      <c r="C23" s="64"/>
      <c r="D23" s="64"/>
      <c r="E23" s="64"/>
      <c r="F23" s="65"/>
      <c r="G23" s="17"/>
      <c r="H23" s="29"/>
      <c r="I23" s="168"/>
      <c r="J23" s="18"/>
      <c r="K23" s="19"/>
    </row>
    <row r="24" spans="1:11" ht="15.75" customHeight="1">
      <c r="A24" s="56">
        <v>11</v>
      </c>
      <c r="B24" s="15" t="s">
        <v>213</v>
      </c>
      <c r="C24" s="160">
        <v>17</v>
      </c>
      <c r="D24" s="176" t="str">
        <f>IF(A24="","",INDEX(Nimet!$B$6:$B$244,A24))</f>
        <v>Daniel Söderlund</v>
      </c>
      <c r="E24" s="34" t="str">
        <f>IF(A24="","",INDEX(Nimet!$C$6:$C$244,A24))</f>
        <v>Kebnekaise BTK</v>
      </c>
      <c r="F24" s="17"/>
      <c r="G24" s="17"/>
      <c r="H24" s="17"/>
      <c r="I24" s="28"/>
      <c r="J24" s="18"/>
      <c r="K24" s="19"/>
    </row>
    <row r="25" spans="1:11" ht="15.7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/>
      <c r="H25" s="17"/>
      <c r="I25" s="28"/>
      <c r="J25" s="18"/>
      <c r="K25" s="19"/>
    </row>
    <row r="26" spans="1:11" ht="15.75" customHeight="1">
      <c r="A26" s="56"/>
      <c r="B26" s="25"/>
      <c r="C26" s="162">
        <v>19</v>
      </c>
      <c r="D26" s="199">
        <f>IF(A26="","",INDEX(Nimet!$B$6:$B$244,A26))</f>
      </c>
      <c r="E26" s="37">
        <f>IF(A26="","",INDEX(Nimet!$C$6:$C$244,A26))</f>
      </c>
      <c r="F26" s="27"/>
      <c r="G26" s="168"/>
      <c r="H26" s="29"/>
      <c r="I26" s="28"/>
      <c r="J26" s="18"/>
      <c r="K26" s="19"/>
    </row>
    <row r="27" spans="1:11" ht="15.75" customHeight="1" thickBot="1">
      <c r="A27" s="56">
        <v>16</v>
      </c>
      <c r="B27" s="30" t="s">
        <v>212</v>
      </c>
      <c r="C27" s="163">
        <v>20</v>
      </c>
      <c r="D27" s="198" t="str">
        <f>IF(A27="","",INDEX(Nimet!$B$6:$B$244,A27))</f>
        <v>Samppa Kauppila</v>
      </c>
      <c r="E27" s="40" t="str">
        <f>IF(A27="","",INDEX(Nimet!$C$6:$C$244,A27))</f>
        <v>OPT-86</v>
      </c>
      <c r="F27" s="17"/>
      <c r="G27" s="28"/>
      <c r="H27" s="24"/>
      <c r="I27" s="28"/>
      <c r="J27" s="18"/>
      <c r="K27" s="19"/>
    </row>
    <row r="28" spans="1:11" ht="15.75" customHeight="1">
      <c r="A28" s="56">
        <v>36</v>
      </c>
      <c r="B28" s="15" t="s">
        <v>214</v>
      </c>
      <c r="C28" s="160">
        <v>21</v>
      </c>
      <c r="D28" s="172" t="str">
        <f>IF(A28="","",INDEX(Nimet!$B$6:$B$244,A28))</f>
        <v>Pertti Rissanen</v>
      </c>
      <c r="E28" s="34" t="str">
        <f>IF(A28="","",INDEX(Nimet!$C$6:$C$244,A28))</f>
        <v>KuPTS</v>
      </c>
      <c r="F28" s="17"/>
      <c r="G28" s="28"/>
      <c r="H28" s="168"/>
      <c r="I28" s="28"/>
      <c r="J28" s="18"/>
      <c r="K28" s="19"/>
    </row>
    <row r="29" spans="1:11" ht="15.75" customHeight="1" thickBot="1">
      <c r="A29" s="56">
        <v>58</v>
      </c>
      <c r="B29" s="20" t="s">
        <v>212</v>
      </c>
      <c r="C29" s="161">
        <v>22</v>
      </c>
      <c r="D29" s="206" t="str">
        <f>IF(A29="","",INDEX(Nimet!$B$6:$B$244,A29))</f>
        <v>Hannu Vuoste</v>
      </c>
      <c r="E29" s="22" t="str">
        <f>IF(A29="","",INDEX(Nimet!$C$6:$C$244,A29))</f>
        <v>OPT-86</v>
      </c>
      <c r="F29" s="23"/>
      <c r="G29" s="33"/>
      <c r="H29" s="28"/>
      <c r="I29" s="28"/>
      <c r="J29" s="18"/>
      <c r="K29" s="19"/>
    </row>
    <row r="30" spans="1:11" ht="15.75" customHeight="1">
      <c r="A30" s="56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27"/>
      <c r="G30" s="169"/>
      <c r="H30" s="28"/>
      <c r="I30" s="28"/>
      <c r="J30" s="18"/>
      <c r="K30" s="19"/>
    </row>
    <row r="31" spans="1:11" ht="15.75" customHeight="1" thickBot="1">
      <c r="A31" s="56">
        <v>20</v>
      </c>
      <c r="B31" s="30">
        <v>36</v>
      </c>
      <c r="C31" s="163">
        <v>24</v>
      </c>
      <c r="D31" s="198" t="str">
        <f>IF(A31="","",INDEX(Nimet!$B$6:$B$244,A31))</f>
        <v>Teemu Oinas</v>
      </c>
      <c r="E31" s="40" t="str">
        <f>IF(A31="","",INDEX(Nimet!$C$6:$C$244,A31))</f>
        <v>OPT-86</v>
      </c>
      <c r="F31" s="17"/>
      <c r="G31" s="17"/>
      <c r="H31" s="28"/>
      <c r="I31" s="33"/>
      <c r="J31" s="18"/>
      <c r="K31" s="19"/>
    </row>
    <row r="32" spans="1:11" ht="15.75" customHeight="1" thickBot="1">
      <c r="A32" s="57"/>
      <c r="B32" s="11"/>
      <c r="C32" s="11"/>
      <c r="D32" s="59"/>
      <c r="E32" s="59"/>
      <c r="F32" s="17"/>
      <c r="G32" s="17"/>
      <c r="H32" s="28"/>
      <c r="I32" s="170"/>
      <c r="J32" s="18"/>
      <c r="K32" s="19"/>
    </row>
    <row r="33" spans="1:11" ht="15.75" customHeight="1">
      <c r="A33" s="56">
        <v>18</v>
      </c>
      <c r="B33" s="15">
        <v>61</v>
      </c>
      <c r="C33" s="160">
        <v>25</v>
      </c>
      <c r="D33" s="176" t="str">
        <f>IF(A33="","",INDEX(Nimet!$B$6:$B$244,A33))</f>
        <v>Markus Perkkiö</v>
      </c>
      <c r="E33" s="34" t="str">
        <f>IF(A33="","",INDEX(Nimet!$C$6:$C$244,A33))</f>
        <v>OPT-86</v>
      </c>
      <c r="F33" s="17"/>
      <c r="G33" s="17"/>
      <c r="H33" s="28"/>
      <c r="I33" s="29"/>
      <c r="J33" s="18"/>
      <c r="K33" s="19"/>
    </row>
    <row r="34" spans="1:11" ht="15.7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/>
      <c r="H34" s="28"/>
      <c r="I34" s="29"/>
      <c r="J34" s="18"/>
      <c r="K34" s="19"/>
    </row>
    <row r="35" spans="1:11" ht="15.75" customHeight="1">
      <c r="A35" s="56">
        <v>28</v>
      </c>
      <c r="B35" s="25" t="s">
        <v>212</v>
      </c>
      <c r="C35" s="162">
        <v>27</v>
      </c>
      <c r="D35" s="228" t="str">
        <f>IF(A35="","",INDEX(Nimet!$B$6:$B$244,A35))</f>
        <v>Ari Suikkanen</v>
      </c>
      <c r="E35" s="37" t="str">
        <f>IF(A35="","",INDEX(Nimet!$C$6:$C$244,A35))</f>
        <v>KePTS</v>
      </c>
      <c r="F35" s="27"/>
      <c r="G35" s="168"/>
      <c r="H35" s="28"/>
      <c r="I35" s="29"/>
      <c r="J35" s="18"/>
      <c r="K35" s="19"/>
    </row>
    <row r="36" spans="1:11" ht="15.75" customHeight="1" thickBot="1">
      <c r="A36" s="56">
        <v>22</v>
      </c>
      <c r="B36" s="30">
        <v>85</v>
      </c>
      <c r="C36" s="163">
        <v>28</v>
      </c>
      <c r="D36" s="198" t="str">
        <f>IF(A36="","",INDEX(Nimet!$B$6:$B$244,A36))</f>
        <v>Jani Anttila</v>
      </c>
      <c r="E36" s="40" t="str">
        <f>IF(A36="","",INDEX(Nimet!$C$6:$C$244,A36))</f>
        <v>OPT-86</v>
      </c>
      <c r="F36" s="17"/>
      <c r="G36" s="28"/>
      <c r="H36" s="33"/>
      <c r="I36" s="29"/>
      <c r="J36" s="18"/>
      <c r="K36" s="19"/>
    </row>
    <row r="37" spans="1:11" ht="15.75" customHeight="1">
      <c r="A37" s="56">
        <v>53</v>
      </c>
      <c r="B37" s="15" t="s">
        <v>123</v>
      </c>
      <c r="C37" s="160">
        <v>29</v>
      </c>
      <c r="D37" s="174" t="str">
        <f>IF(A37="","",INDEX(Nimet!$B$6:$B$244,A37))</f>
        <v>Janne Röpelinen</v>
      </c>
      <c r="E37" s="34" t="str">
        <f>IF(A37="","",INDEX(Nimet!$C$6:$C$244,A37))</f>
        <v>OPT-86</v>
      </c>
      <c r="F37" s="159"/>
      <c r="G37" s="28"/>
      <c r="H37" s="170"/>
      <c r="I37" s="29"/>
      <c r="J37" s="18"/>
      <c r="K37" s="19"/>
    </row>
    <row r="38" spans="1:11" ht="15.75" customHeight="1" thickBot="1">
      <c r="A38" s="56"/>
      <c r="B38" s="20"/>
      <c r="C38" s="161">
        <v>30</v>
      </c>
      <c r="D38" s="21">
        <f>IF(A38="","",INDEX(Nimet!$B$6:$B$244,A38))</f>
      </c>
      <c r="E38" s="22">
        <f>IF(A38="","",INDEX(Nimet!$C$6:$C$244,A38))</f>
      </c>
      <c r="F38" s="168"/>
      <c r="G38" s="33"/>
      <c r="H38" s="29"/>
      <c r="I38" s="29"/>
      <c r="J38" s="18"/>
      <c r="K38" s="19"/>
    </row>
    <row r="39" spans="1:11" ht="15.7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27"/>
      <c r="G39" s="169"/>
      <c r="H39" s="29"/>
      <c r="I39" s="29"/>
      <c r="J39" s="18"/>
      <c r="K39" s="19"/>
    </row>
    <row r="40" spans="1:11" ht="15" customHeight="1" thickBot="1">
      <c r="A40" s="56">
        <v>13</v>
      </c>
      <c r="B40" s="30">
        <v>15</v>
      </c>
      <c r="C40" s="163">
        <v>32</v>
      </c>
      <c r="D40" s="197" t="str">
        <f>IF(A40="","",INDEX(Nimet!$B$6:$B$244,A40))</f>
        <v>Pekka Ågren</v>
      </c>
      <c r="E40" s="40" t="str">
        <f>IF(A40="","",INDEX(Nimet!$C$6:$C$244,A40))</f>
        <v>OPT-86</v>
      </c>
      <c r="F40" s="170"/>
      <c r="G40" s="67"/>
      <c r="H40" s="67"/>
      <c r="I40" s="67"/>
      <c r="J40" s="18"/>
      <c r="K40" s="19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spans="2:10" s="185" customFormat="1" ht="21.75" customHeight="1">
      <c r="B42" s="187"/>
      <c r="C42" s="187"/>
      <c r="D42" s="188"/>
      <c r="E42" s="394">
        <f>IF(Nimet!C3="","",Nimet!C3)</f>
      </c>
      <c r="F42" s="395"/>
      <c r="G42" s="191"/>
      <c r="H42" s="191"/>
      <c r="I42" s="191"/>
      <c r="J42" s="190"/>
    </row>
    <row r="43" ht="19.5" customHeight="1">
      <c r="D43" s="309" t="s">
        <v>93</v>
      </c>
    </row>
    <row r="44" spans="1:11" s="255" customFormat="1" ht="24.75" customHeight="1">
      <c r="A44" s="302"/>
      <c r="B44" s="298"/>
      <c r="C44" s="299">
        <v>1</v>
      </c>
      <c r="D44" s="261">
        <f>IF(A44="","",INDEX(Nimet!$B$6:$B$244,A44))</f>
      </c>
      <c r="E44" s="261">
        <f>IF(A44="","",INDEX(Nimet!$C$6:$C$244,A44))</f>
      </c>
      <c r="F44" s="295"/>
      <c r="G44" s="295"/>
      <c r="H44" s="295"/>
      <c r="I44" s="284"/>
      <c r="J44" s="195"/>
      <c r="K44" s="296"/>
    </row>
    <row r="45" spans="1:11" s="255" customFormat="1" ht="24.75" customHeight="1">
      <c r="A45" s="302"/>
      <c r="B45" s="298"/>
      <c r="C45" s="299">
        <v>2</v>
      </c>
      <c r="D45" s="262">
        <f>IF(A45="","",INDEX(Nimet!$B$6:$B$244,A45))</f>
      </c>
      <c r="E45" s="261">
        <f>IF(A45="","",INDEX(Nimet!$C$6:$C$244,A45))</f>
      </c>
      <c r="F45" s="297"/>
      <c r="G45" s="295"/>
      <c r="H45" s="295"/>
      <c r="I45" s="284"/>
      <c r="J45" s="195"/>
      <c r="K45" s="296"/>
    </row>
    <row r="46" spans="1:11" s="255" customFormat="1" ht="24.75" customHeight="1">
      <c r="A46" s="302"/>
      <c r="B46" s="298"/>
      <c r="C46" s="299">
        <v>3</v>
      </c>
      <c r="D46" s="261">
        <f>IF(A46="","",INDEX(Nimet!$B$6:$B$244,A46))</f>
      </c>
      <c r="E46" s="261">
        <f>IF(A46="","",INDEX(Nimet!$C$6:$C$244,A46))</f>
      </c>
      <c r="F46" s="295"/>
      <c r="G46" s="297"/>
      <c r="H46" s="295"/>
      <c r="I46" s="284"/>
      <c r="J46" s="195"/>
      <c r="K46" s="296"/>
    </row>
    <row r="47" spans="1:11" s="255" customFormat="1" ht="24.75" customHeight="1">
      <c r="A47" s="302"/>
      <c r="B47" s="298"/>
      <c r="C47" s="299">
        <v>3</v>
      </c>
      <c r="D47" s="261">
        <f>IF(A47="","",INDEX(Nimet!$B$6:$B$244,A47))</f>
      </c>
      <c r="E47" s="261">
        <f>IF(A47="","",INDEX(Nimet!$C$6:$C$244,A47))</f>
      </c>
      <c r="F47" s="297"/>
      <c r="G47" s="295"/>
      <c r="H47" s="295"/>
      <c r="I47" s="284"/>
      <c r="J47" s="195"/>
      <c r="K47" s="296"/>
    </row>
    <row r="48" spans="1:11" ht="24.75" customHeight="1">
      <c r="A48" s="300"/>
      <c r="B48" s="298"/>
      <c r="C48" s="299"/>
      <c r="D48" s="261"/>
      <c r="E48" s="261"/>
      <c r="F48" s="29"/>
      <c r="G48" s="29"/>
      <c r="H48" s="29"/>
      <c r="I48" s="17"/>
      <c r="J48" s="195"/>
      <c r="K48" s="19"/>
    </row>
    <row r="49" spans="1:11" ht="24.75" customHeight="1">
      <c r="A49" s="300"/>
      <c r="B49" s="298"/>
      <c r="C49" s="299"/>
      <c r="D49" s="262"/>
      <c r="E49" s="261"/>
      <c r="F49" s="170"/>
      <c r="G49" s="29"/>
      <c r="H49" s="29"/>
      <c r="I49" s="17"/>
      <c r="J49" s="18"/>
      <c r="K49" s="19"/>
    </row>
    <row r="50" spans="1:11" ht="24.75" customHeight="1">
      <c r="A50" s="300"/>
      <c r="B50" s="298"/>
      <c r="C50" s="299"/>
      <c r="D50" s="261"/>
      <c r="E50" s="261"/>
      <c r="F50" s="29"/>
      <c r="G50" s="170"/>
      <c r="H50" s="29"/>
      <c r="I50" s="17"/>
      <c r="J50" s="18"/>
      <c r="K50" s="19"/>
    </row>
    <row r="51" spans="1:11" ht="24.75" customHeight="1">
      <c r="A51" s="300"/>
      <c r="B51" s="298"/>
      <c r="C51" s="299"/>
      <c r="D51" s="261"/>
      <c r="E51" s="261"/>
      <c r="F51" s="170"/>
      <c r="G51" s="29"/>
      <c r="H51" s="29"/>
      <c r="I51" s="17"/>
      <c r="J51" s="18"/>
      <c r="K51" s="19"/>
    </row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3">
    <mergeCell ref="E2:F2"/>
    <mergeCell ref="E3:F3"/>
    <mergeCell ref="E42:F4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showGridLines="0" zoomScale="75" zoomScaleNormal="75" zoomScalePageLayoutView="0" workbookViewId="0" topLeftCell="A1">
      <selection activeCell="Y17" sqref="Y17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26.57421875" style="19" customWidth="1"/>
    <col min="4" max="4" width="20.421875" style="3" customWidth="1"/>
    <col min="5" max="5" width="8.7109375" style="3" customWidth="1"/>
    <col min="6" max="8" width="8.7109375" style="19" customWidth="1"/>
    <col min="9" max="9" width="13.28125" style="19" customWidth="1"/>
    <col min="10" max="14" width="9.140625" style="3" customWidth="1"/>
    <col min="15" max="20" width="0" style="3" hidden="1" customWidth="1"/>
    <col min="21" max="21" width="9.140625" style="19" customWidth="1"/>
    <col min="22" max="16384" width="9.140625" style="3" customWidth="1"/>
  </cols>
  <sheetData>
    <row r="1" ht="19.5" customHeight="1"/>
    <row r="2" spans="2:21" s="185" customFormat="1" ht="19.5" customHeight="1">
      <c r="B2" s="186"/>
      <c r="C2" s="186"/>
      <c r="D2" s="5" t="s">
        <v>0</v>
      </c>
      <c r="E2" s="385" t="str">
        <f>IF(Nimet!C1="","",Nimet!C1)</f>
        <v>Acon GP</v>
      </c>
      <c r="F2" s="385"/>
      <c r="G2" s="186"/>
      <c r="H2" s="186"/>
      <c r="I2" s="186"/>
      <c r="U2" s="187"/>
    </row>
    <row r="3" spans="2:21" s="185" customFormat="1" ht="19.5" customHeight="1">
      <c r="B3" s="187"/>
      <c r="C3" s="187"/>
      <c r="D3" s="2" t="s">
        <v>1</v>
      </c>
      <c r="E3" s="385" t="s">
        <v>229</v>
      </c>
      <c r="F3" s="385"/>
      <c r="G3" s="189"/>
      <c r="H3" s="189"/>
      <c r="I3" s="189"/>
      <c r="J3" s="190"/>
      <c r="U3" s="187"/>
    </row>
    <row r="4" spans="2:21" s="185" customFormat="1" ht="19.5" customHeight="1">
      <c r="B4" s="187"/>
      <c r="C4" s="187"/>
      <c r="D4" s="2" t="s">
        <v>222</v>
      </c>
      <c r="E4" s="323" t="s">
        <v>223</v>
      </c>
      <c r="F4" s="323"/>
      <c r="G4" s="189"/>
      <c r="H4" s="189"/>
      <c r="I4" s="189"/>
      <c r="J4" s="190"/>
      <c r="U4" s="187"/>
    </row>
    <row r="6" spans="2:21" s="78" customFormat="1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  <c r="U6" s="138"/>
    </row>
    <row r="7" spans="2:21" s="78" customFormat="1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109</v>
      </c>
      <c r="M7" s="81"/>
      <c r="N7" s="81"/>
      <c r="U7" s="138"/>
    </row>
    <row r="8" spans="1:21" s="78" customFormat="1" ht="19.5" customHeight="1">
      <c r="A8" s="56">
        <v>23</v>
      </c>
      <c r="B8" s="94">
        <v>1</v>
      </c>
      <c r="C8" s="194" t="str">
        <f>IF(A8="","",INDEX(Nimet!$B$6:$B$244,A8))</f>
        <v>Eino Määttä</v>
      </c>
      <c r="D8" s="96" t="str">
        <f>IF(A8="","",INDEX(Nimet!$C$6:$C$244,A8))</f>
        <v>OPT-86</v>
      </c>
      <c r="E8" s="70"/>
      <c r="F8" s="71" t="str">
        <f>+T17</f>
        <v>0-0</v>
      </c>
      <c r="G8" s="71" t="str">
        <f>+T13</f>
        <v>0-0</v>
      </c>
      <c r="H8" s="71" t="str">
        <f>+T15</f>
        <v>0-0</v>
      </c>
      <c r="I8" s="72" t="str">
        <f>+CONCATENATE(LEFT(F8)+LEFT(G8)+LEFT(H8),"-",RIGHT(F8)+RIGHT(G8)+RIGHT(H8))</f>
        <v>0-0</v>
      </c>
      <c r="J8" s="97">
        <f>+IF(VALUE(LEFT(F8))&gt;VALUE(RIGHT(F8)),1,0)+IF(VALUE(LEFT(G8))&gt;VALUE(RIGHT(G8)),1,0)+IF(VALUE(LEFT(H8))&gt;VALUE(RIGHT(H8)),1,0)</f>
        <v>0</v>
      </c>
      <c r="K8" s="98">
        <v>17</v>
      </c>
      <c r="L8" s="247"/>
      <c r="M8" s="99"/>
      <c r="N8" s="100"/>
      <c r="U8" s="138"/>
    </row>
    <row r="9" spans="1:21" s="78" customFormat="1" ht="19.5" customHeight="1" thickBot="1">
      <c r="A9" s="56">
        <v>56</v>
      </c>
      <c r="B9" s="101">
        <v>2</v>
      </c>
      <c r="C9" s="193" t="str">
        <f>IF(A9="","",INDEX(Nimet!$B$6:$B$244,A9))</f>
        <v>Veikko Koskinen</v>
      </c>
      <c r="D9" s="103" t="str">
        <f>IF(A9="","",INDEX(Nimet!$C$6:$C$244,A9))</f>
        <v>HaTe</v>
      </c>
      <c r="E9" s="104" t="str">
        <f>+CONCATENATE(RIGHT(F8),"-",LEFT(F8))</f>
        <v>0-0</v>
      </c>
      <c r="F9" s="105"/>
      <c r="G9" s="106" t="str">
        <f>+T16</f>
        <v>0-0</v>
      </c>
      <c r="H9" s="106" t="str">
        <f>+T14</f>
        <v>0-0</v>
      </c>
      <c r="I9" s="107" t="str">
        <f>+CONCATENATE(LEFT(E9)+LEFT(G9)+LEFT(H9),"-",RIGHT(E9)+RIGHT(G9)+RIGHT(H9))</f>
        <v>0-0</v>
      </c>
      <c r="J9" s="108">
        <f>+IF(VALUE(LEFT(E9))&gt;VALUE(RIGHT(E9)),1,0)+IF(VALUE(LEFT(G9))&gt;VALUE(RIGHT(G9)),1,0)+IF(VALUE(LEFT(H9))&gt;VALUE(RIGHT(H9)),1,0)</f>
        <v>0</v>
      </c>
      <c r="K9" s="109" t="s">
        <v>212</v>
      </c>
      <c r="L9" s="248"/>
      <c r="M9" s="99"/>
      <c r="N9" s="100"/>
      <c r="U9" s="138"/>
    </row>
    <row r="10" spans="1:21" s="78" customFormat="1" ht="19.5" customHeight="1">
      <c r="A10" s="56">
        <v>67</v>
      </c>
      <c r="B10" s="94">
        <v>3</v>
      </c>
      <c r="C10" s="95" t="str">
        <f>IF(A10="","",INDEX(Nimet!$B$6:$B$244,A10))</f>
        <v>Leif Pekkari</v>
      </c>
      <c r="D10" s="96" t="str">
        <f>IF(A10="","",INDEX(Nimet!$C$6:$C$244,A10))</f>
        <v>BTK Norrs</v>
      </c>
      <c r="E10" s="110" t="str">
        <f>+CONCATENATE(RIGHT(G8),"-",LEFT(G8))</f>
        <v>0-0</v>
      </c>
      <c r="F10" s="106" t="str">
        <f>+CONCATENATE(RIGHT(G9),"-",LEFT(G9))</f>
        <v>0-0</v>
      </c>
      <c r="G10" s="111"/>
      <c r="H10" s="106" t="str">
        <f>+T18</f>
        <v>0-0</v>
      </c>
      <c r="I10" s="107" t="str">
        <f>+CONCATENATE(LEFT(E10)+LEFT(F10)+LEFT(H10),"-",RIGHT(E10)+RIGHT(F10)+RIGHT(H10))</f>
        <v>0-0</v>
      </c>
      <c r="J10" s="112">
        <f>+IF(VALUE(LEFT(F10))&gt;VALUE(RIGHT(F10)),1,0)+IF(VALUE(LEFT(E10))&gt;VALUE(RIGHT(E10)),1,0)+IF(VALUE(LEFT(H10))&gt;VALUE(RIGHT(H10)),1,0)</f>
        <v>0</v>
      </c>
      <c r="K10" s="109" t="s">
        <v>212</v>
      </c>
      <c r="L10" s="248"/>
      <c r="M10" s="99"/>
      <c r="N10" s="113"/>
      <c r="U10" s="138"/>
    </row>
    <row r="11" spans="1:21" s="78" customFormat="1" ht="19.5" customHeight="1" thickBot="1">
      <c r="A11" s="56">
        <v>42</v>
      </c>
      <c r="B11" s="101">
        <v>4</v>
      </c>
      <c r="C11" s="102" t="str">
        <f>IF(A11="","",INDEX(Nimet!$B$6:$B$244,A11))</f>
        <v>Pekka Övermark</v>
      </c>
      <c r="D11" s="103" t="str">
        <f>IF(A11="","",INDEX(Nimet!$C$6:$C$244,A11))</f>
        <v>KoKu</v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 t="s">
        <v>123</v>
      </c>
      <c r="L11" s="249"/>
      <c r="M11" s="99"/>
      <c r="N11" s="113"/>
      <c r="U11" s="138"/>
    </row>
    <row r="12" spans="2:21" s="78" customFormat="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316" t="s">
        <v>219</v>
      </c>
    </row>
    <row r="13" spans="2:21" s="78" customFormat="1" ht="19.5" customHeight="1">
      <c r="B13" s="140" t="s">
        <v>32</v>
      </c>
      <c r="C13" s="141" t="str">
        <f>+C8</f>
        <v>Eino Määttä</v>
      </c>
      <c r="D13" s="142" t="str">
        <f>+D8</f>
        <v>OPT-86</v>
      </c>
      <c r="E13" s="143" t="s">
        <v>13</v>
      </c>
      <c r="F13" s="408" t="str">
        <f>+C10</f>
        <v>Leif Pekkari</v>
      </c>
      <c r="G13" s="409"/>
      <c r="H13" s="409"/>
      <c r="I13" s="141" t="str">
        <f>+D10</f>
        <v>BTK Norrs</v>
      </c>
      <c r="J13" s="357"/>
      <c r="K13" s="357"/>
      <c r="L13" s="358"/>
      <c r="M13" s="358"/>
      <c r="N13" s="358"/>
      <c r="O13" s="124">
        <f aca="true" t="shared" si="0" ref="O13:S18">IF(ISTEXT(J13),IF(VALUE(SUBSTITUTE(LEFT(J13,2),"-",",0"))&gt;VALUE(SUBSTITUTE(RIGHT(J13,2),"-","")),1,0.1),0.01)</f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0-0</v>
      </c>
      <c r="U13" s="138">
        <v>4</v>
      </c>
    </row>
    <row r="14" spans="2:23" s="78" customFormat="1" ht="19.5" customHeight="1">
      <c r="B14" s="126" t="s">
        <v>33</v>
      </c>
      <c r="C14" s="127" t="str">
        <f>+C9</f>
        <v>Veikko Koskinen</v>
      </c>
      <c r="D14" s="128" t="str">
        <f>+D9</f>
        <v>HaTe</v>
      </c>
      <c r="E14" s="82" t="s">
        <v>13</v>
      </c>
      <c r="F14" s="406" t="str">
        <f>+C11</f>
        <v>Pekka Övermark</v>
      </c>
      <c r="G14" s="407"/>
      <c r="H14" s="407"/>
      <c r="I14" s="127" t="str">
        <f>+D11</f>
        <v>KoKu</v>
      </c>
      <c r="J14" s="359"/>
      <c r="K14" s="359"/>
      <c r="L14" s="360"/>
      <c r="M14" s="360"/>
      <c r="N14" s="360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U14" s="138">
        <v>3</v>
      </c>
      <c r="W14" s="290"/>
    </row>
    <row r="15" spans="2:21" s="78" customFormat="1" ht="19.5" customHeight="1">
      <c r="B15" s="140" t="s">
        <v>34</v>
      </c>
      <c r="C15" s="141" t="str">
        <f>+C8</f>
        <v>Eino Määttä</v>
      </c>
      <c r="D15" s="142" t="str">
        <f>+D8</f>
        <v>OPT-86</v>
      </c>
      <c r="E15" s="143" t="s">
        <v>13</v>
      </c>
      <c r="F15" s="408" t="str">
        <f>+C11</f>
        <v>Pekka Övermark</v>
      </c>
      <c r="G15" s="409"/>
      <c r="H15" s="409"/>
      <c r="I15" s="141" t="str">
        <f>+D11</f>
        <v>KoKu</v>
      </c>
      <c r="J15" s="357"/>
      <c r="K15" s="357"/>
      <c r="L15" s="358"/>
      <c r="M15" s="358"/>
      <c r="N15" s="358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  <c r="U15" s="138">
        <v>2</v>
      </c>
    </row>
    <row r="16" spans="2:21" s="78" customFormat="1" ht="19.5" customHeight="1">
      <c r="B16" s="129" t="s">
        <v>35</v>
      </c>
      <c r="C16" s="130" t="str">
        <f>+C9</f>
        <v>Veikko Koskinen</v>
      </c>
      <c r="D16" s="131" t="str">
        <f>+D9</f>
        <v>HaTe</v>
      </c>
      <c r="E16" s="132" t="s">
        <v>13</v>
      </c>
      <c r="F16" s="410" t="str">
        <f>+C10</f>
        <v>Leif Pekkari</v>
      </c>
      <c r="G16" s="411"/>
      <c r="H16" s="411"/>
      <c r="I16" s="130" t="str">
        <f>+D10</f>
        <v>BTK Norrs</v>
      </c>
      <c r="J16" s="359"/>
      <c r="K16" s="359"/>
      <c r="L16" s="360"/>
      <c r="M16" s="360"/>
      <c r="N16" s="360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  <c r="U16" s="138">
        <v>1</v>
      </c>
    </row>
    <row r="17" spans="2:21" s="78" customFormat="1" ht="19.5" customHeight="1">
      <c r="B17" s="140" t="s">
        <v>36</v>
      </c>
      <c r="C17" s="141" t="str">
        <f>+C8</f>
        <v>Eino Määttä</v>
      </c>
      <c r="D17" s="142" t="str">
        <f>+D8</f>
        <v>OPT-86</v>
      </c>
      <c r="E17" s="143" t="s">
        <v>13</v>
      </c>
      <c r="F17" s="408" t="str">
        <f>+C9</f>
        <v>Veikko Koskinen</v>
      </c>
      <c r="G17" s="409"/>
      <c r="H17" s="409"/>
      <c r="I17" s="141" t="str">
        <f>+D9</f>
        <v>HaTe</v>
      </c>
      <c r="J17" s="357"/>
      <c r="K17" s="357"/>
      <c r="L17" s="358"/>
      <c r="M17" s="358"/>
      <c r="N17" s="358"/>
      <c r="O17" s="124">
        <f t="shared" si="0"/>
        <v>0.01</v>
      </c>
      <c r="P17" s="124">
        <f t="shared" si="0"/>
        <v>0.01</v>
      </c>
      <c r="Q17" s="124">
        <f t="shared" si="0"/>
        <v>0.01</v>
      </c>
      <c r="R17" s="124">
        <f t="shared" si="0"/>
        <v>0.01</v>
      </c>
      <c r="S17" s="124">
        <f t="shared" si="0"/>
        <v>0.01</v>
      </c>
      <c r="T17" s="125" t="str">
        <f t="shared" si="1"/>
        <v>0-0</v>
      </c>
      <c r="U17" s="138">
        <v>4</v>
      </c>
    </row>
    <row r="18" spans="2:21" s="78" customFormat="1" ht="19.5" customHeight="1">
      <c r="B18" s="129" t="s">
        <v>37</v>
      </c>
      <c r="C18" s="130" t="str">
        <f>+C10</f>
        <v>Leif Pekkari</v>
      </c>
      <c r="D18" s="131" t="str">
        <f>+D10</f>
        <v>BTK Norrs</v>
      </c>
      <c r="E18" s="132" t="s">
        <v>13</v>
      </c>
      <c r="F18" s="410" t="str">
        <f>+C11</f>
        <v>Pekka Övermark</v>
      </c>
      <c r="G18" s="411"/>
      <c r="H18" s="411"/>
      <c r="I18" s="130" t="str">
        <f>+D11</f>
        <v>KoKu</v>
      </c>
      <c r="J18" s="359"/>
      <c r="K18" s="359"/>
      <c r="L18" s="360"/>
      <c r="M18" s="360"/>
      <c r="N18" s="360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  <c r="U18" s="138">
        <v>2</v>
      </c>
    </row>
    <row r="19" spans="2:21" s="78" customFormat="1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  <c r="U19" s="138"/>
    </row>
    <row r="20" spans="2:21" s="78" customFormat="1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  <c r="U20" s="138"/>
    </row>
    <row r="21" spans="2:21" s="78" customFormat="1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109</v>
      </c>
      <c r="M21" s="81"/>
      <c r="N21" s="81"/>
      <c r="U21" s="138"/>
    </row>
    <row r="22" spans="1:21" s="78" customFormat="1" ht="19.5" customHeight="1">
      <c r="A22" s="56">
        <v>43</v>
      </c>
      <c r="B22" s="94">
        <v>1</v>
      </c>
      <c r="C22" s="95" t="str">
        <f>IF(A22="","",INDEX(Nimet!$B$6:$B$244,A22))</f>
        <v>Tauno Kara</v>
      </c>
      <c r="D22" s="96" t="str">
        <f>IF(A22="","",INDEX(Nimet!$C$6:$C$244,A22))</f>
        <v>JysRy</v>
      </c>
      <c r="E22" s="70"/>
      <c r="F22" s="71" t="str">
        <f>+T31</f>
        <v>0-0</v>
      </c>
      <c r="G22" s="71" t="str">
        <f>+T27</f>
        <v>0-0</v>
      </c>
      <c r="H22" s="71" t="str">
        <f>+T29</f>
        <v>0-0</v>
      </c>
      <c r="I22" s="72" t="str">
        <f>+CONCATENATE(LEFT(F22)+LEFT(G22)+LEFT(H22),"-",RIGHT(F22)+RIGHT(G22)+RIGHT(H22))</f>
        <v>0-0</v>
      </c>
      <c r="J22" s="97">
        <f>+IF(VALUE(LEFT(F22))&gt;VALUE(RIGHT(F22)),1,0)+IF(VALUE(LEFT(G22))&gt;VALUE(RIGHT(G22)),1,0)+IF(VALUE(LEFT(H22))&gt;VALUE(RIGHT(H22)),1,0)</f>
        <v>0</v>
      </c>
      <c r="K22" s="98">
        <v>23</v>
      </c>
      <c r="L22" s="247"/>
      <c r="M22" s="99"/>
      <c r="N22" s="100"/>
      <c r="U22" s="138"/>
    </row>
    <row r="23" spans="1:21" s="78" customFormat="1" ht="19.5" customHeight="1" thickBot="1">
      <c r="A23" s="56">
        <v>52</v>
      </c>
      <c r="B23" s="101">
        <v>2</v>
      </c>
      <c r="C23" s="102" t="str">
        <f>IF(A23="","",INDEX(Nimet!$B$6:$B$244,A23))</f>
        <v>Kullervo Haapalainen</v>
      </c>
      <c r="D23" s="103" t="str">
        <f>IF(A23="","",INDEX(Nimet!$C$6:$C$244,A23))</f>
        <v>OPT-86</v>
      </c>
      <c r="E23" s="104" t="str">
        <f>+CONCATENATE(RIGHT(F22),"-",LEFT(F22))</f>
        <v>0-0</v>
      </c>
      <c r="F23" s="105"/>
      <c r="G23" s="106" t="str">
        <f>+T30</f>
        <v>0-0</v>
      </c>
      <c r="H23" s="106" t="str">
        <f>+T28</f>
        <v>0-0</v>
      </c>
      <c r="I23" s="107" t="str">
        <f>+CONCATENATE(LEFT(E23)+LEFT(G23)+LEFT(H23),"-",RIGHT(E23)+RIGHT(G23)+RIGHT(H23))</f>
        <v>0-0</v>
      </c>
      <c r="J23" s="108">
        <f>+IF(VALUE(LEFT(E23))&gt;VALUE(RIGHT(E23)),1,0)+IF(VALUE(LEFT(G23))&gt;VALUE(RIGHT(G23)),1,0)+IF(VALUE(LEFT(H23))&gt;VALUE(RIGHT(H23)),1,0)</f>
        <v>0</v>
      </c>
      <c r="K23" s="109" t="s">
        <v>212</v>
      </c>
      <c r="L23" s="248"/>
      <c r="M23" s="99"/>
      <c r="N23" s="100"/>
      <c r="U23" s="138"/>
    </row>
    <row r="24" spans="1:21" s="78" customFormat="1" ht="19.5" customHeight="1">
      <c r="A24" s="56">
        <v>38</v>
      </c>
      <c r="B24" s="94">
        <v>3</v>
      </c>
      <c r="C24" s="95" t="str">
        <f>IF(A24="","",INDEX(Nimet!$B$6:$B$244,A24))</f>
        <v>Bo-Erik Herrgård</v>
      </c>
      <c r="D24" s="96" t="str">
        <f>IF(A24="","",INDEX(Nimet!$C$6:$C$244,A24))</f>
        <v>KoKu</v>
      </c>
      <c r="E24" s="110" t="str">
        <f>+CONCATENATE(RIGHT(G22),"-",LEFT(G22))</f>
        <v>0-0</v>
      </c>
      <c r="F24" s="106" t="str">
        <f>+CONCATENATE(RIGHT(G23),"-",LEFT(G23))</f>
        <v>0-0</v>
      </c>
      <c r="G24" s="111"/>
      <c r="H24" s="106" t="str">
        <f>+T32</f>
        <v>0-0</v>
      </c>
      <c r="I24" s="107" t="str">
        <f>+CONCATENATE(LEFT(E24)+LEFT(F24)+LEFT(H24),"-",RIGHT(E24)+RIGHT(F24)+RIGHT(H24))</f>
        <v>0-0</v>
      </c>
      <c r="J24" s="112">
        <f>+IF(VALUE(LEFT(F24))&gt;VALUE(RIGHT(F24)),1,0)+IF(VALUE(LEFT(E24))&gt;VALUE(RIGHT(E24)),1,0)+IF(VALUE(LEFT(H24))&gt;VALUE(RIGHT(H24)),1,0)</f>
        <v>0</v>
      </c>
      <c r="K24" s="109" t="s">
        <v>212</v>
      </c>
      <c r="L24" s="248"/>
      <c r="M24" s="99"/>
      <c r="N24" s="113"/>
      <c r="U24" s="138"/>
    </row>
    <row r="25" spans="1:21" s="78" customFormat="1" ht="19.5" customHeight="1" thickBot="1">
      <c r="A25" s="56">
        <v>32</v>
      </c>
      <c r="B25" s="101">
        <v>4</v>
      </c>
      <c r="C25" s="102" t="str">
        <f>IF(A25="","",INDEX(Nimet!$B$6:$B$244,A25))</f>
        <v>Jaakko Toivanen</v>
      </c>
      <c r="D25" s="103" t="str">
        <f>IF(A25="","",INDEX(Nimet!$C$6:$C$244,A25))</f>
        <v>KuPTS</v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 t="s">
        <v>123</v>
      </c>
      <c r="L25" s="249"/>
      <c r="M25" s="99"/>
      <c r="N25" s="113"/>
      <c r="U25" s="138"/>
    </row>
    <row r="26" spans="2:21" s="78" customFormat="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16" t="s">
        <v>219</v>
      </c>
    </row>
    <row r="27" spans="2:21" s="78" customFormat="1" ht="19.5" customHeight="1">
      <c r="B27" s="140" t="s">
        <v>32</v>
      </c>
      <c r="C27" s="141" t="str">
        <f>C22</f>
        <v>Tauno Kara</v>
      </c>
      <c r="D27" s="142" t="str">
        <f>+D22</f>
        <v>JysRy</v>
      </c>
      <c r="E27" s="143" t="s">
        <v>13</v>
      </c>
      <c r="F27" s="408" t="str">
        <f>+C24</f>
        <v>Bo-Erik Herrgård</v>
      </c>
      <c r="G27" s="409"/>
      <c r="H27" s="409"/>
      <c r="I27" s="141" t="str">
        <f>+D24</f>
        <v>KoKu</v>
      </c>
      <c r="J27" s="357"/>
      <c r="K27" s="357"/>
      <c r="L27" s="358"/>
      <c r="M27" s="358"/>
      <c r="N27" s="358"/>
      <c r="O27" s="124">
        <f aca="true" t="shared" si="2" ref="O27:S32">IF(ISTEXT(J27),IF(VALUE(SUBSTITUTE(LEFT(J27,2),"-",",0"))&gt;VALUE(SUBSTITUTE(RIGHT(J27,2),"-","")),1,0.1),0.01)</f>
        <v>0.01</v>
      </c>
      <c r="P27" s="124">
        <f t="shared" si="2"/>
        <v>0.01</v>
      </c>
      <c r="Q27" s="124">
        <f t="shared" si="2"/>
        <v>0.01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0-0</v>
      </c>
      <c r="U27" s="138">
        <v>4</v>
      </c>
    </row>
    <row r="28" spans="2:21" s="78" customFormat="1" ht="19.5" customHeight="1">
      <c r="B28" s="126" t="s">
        <v>33</v>
      </c>
      <c r="C28" s="127" t="str">
        <f>+C23</f>
        <v>Kullervo Haapalainen</v>
      </c>
      <c r="D28" s="128" t="str">
        <f>+D23</f>
        <v>OPT-86</v>
      </c>
      <c r="E28" s="82" t="s">
        <v>13</v>
      </c>
      <c r="F28" s="406" t="str">
        <f>+C25</f>
        <v>Jaakko Toivanen</v>
      </c>
      <c r="G28" s="407"/>
      <c r="H28" s="407"/>
      <c r="I28" s="127" t="str">
        <f>+D25</f>
        <v>KuPTS</v>
      </c>
      <c r="J28" s="359"/>
      <c r="K28" s="359"/>
      <c r="L28" s="360"/>
      <c r="M28" s="360"/>
      <c r="N28" s="360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  <c r="U28" s="138">
        <v>3</v>
      </c>
    </row>
    <row r="29" spans="2:21" s="78" customFormat="1" ht="19.5" customHeight="1">
      <c r="B29" s="140" t="s">
        <v>34</v>
      </c>
      <c r="C29" s="141" t="str">
        <f>+C22</f>
        <v>Tauno Kara</v>
      </c>
      <c r="D29" s="142" t="str">
        <f>+D22</f>
        <v>JysRy</v>
      </c>
      <c r="E29" s="143" t="s">
        <v>13</v>
      </c>
      <c r="F29" s="408" t="str">
        <f>+C25</f>
        <v>Jaakko Toivanen</v>
      </c>
      <c r="G29" s="409"/>
      <c r="H29" s="409"/>
      <c r="I29" s="141" t="str">
        <f>+D25</f>
        <v>KuPTS</v>
      </c>
      <c r="J29" s="357"/>
      <c r="K29" s="357"/>
      <c r="L29" s="358"/>
      <c r="M29" s="358"/>
      <c r="N29" s="358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  <c r="U29" s="138">
        <v>2</v>
      </c>
    </row>
    <row r="30" spans="2:21" s="78" customFormat="1" ht="19.5" customHeight="1">
      <c r="B30" s="129" t="s">
        <v>35</v>
      </c>
      <c r="C30" s="130" t="str">
        <f>+C23</f>
        <v>Kullervo Haapalainen</v>
      </c>
      <c r="D30" s="131" t="str">
        <f>+D23</f>
        <v>OPT-86</v>
      </c>
      <c r="E30" s="132" t="s">
        <v>13</v>
      </c>
      <c r="F30" s="410" t="str">
        <f>+C24</f>
        <v>Bo-Erik Herrgård</v>
      </c>
      <c r="G30" s="411"/>
      <c r="H30" s="411"/>
      <c r="I30" s="130" t="str">
        <f>+D24</f>
        <v>KoKu</v>
      </c>
      <c r="J30" s="359"/>
      <c r="K30" s="359"/>
      <c r="L30" s="360"/>
      <c r="M30" s="360"/>
      <c r="N30" s="360"/>
      <c r="O30" s="124">
        <f t="shared" si="2"/>
        <v>0.01</v>
      </c>
      <c r="P30" s="124">
        <f t="shared" si="2"/>
        <v>0.01</v>
      </c>
      <c r="Q30" s="124">
        <f t="shared" si="2"/>
        <v>0.01</v>
      </c>
      <c r="R30" s="124">
        <f t="shared" si="2"/>
        <v>0.01</v>
      </c>
      <c r="S30" s="124">
        <f t="shared" si="2"/>
        <v>0.01</v>
      </c>
      <c r="T30" s="125" t="str">
        <f t="shared" si="3"/>
        <v>0-0</v>
      </c>
      <c r="U30" s="138">
        <v>1</v>
      </c>
    </row>
    <row r="31" spans="2:21" s="78" customFormat="1" ht="19.5" customHeight="1">
      <c r="B31" s="140" t="s">
        <v>36</v>
      </c>
      <c r="C31" s="141" t="str">
        <f>+C22</f>
        <v>Tauno Kara</v>
      </c>
      <c r="D31" s="142" t="str">
        <f>+D22</f>
        <v>JysRy</v>
      </c>
      <c r="E31" s="143" t="s">
        <v>13</v>
      </c>
      <c r="F31" s="408" t="str">
        <f>+C23</f>
        <v>Kullervo Haapalainen</v>
      </c>
      <c r="G31" s="409"/>
      <c r="H31" s="409"/>
      <c r="I31" s="141" t="str">
        <f>+D23</f>
        <v>OPT-86</v>
      </c>
      <c r="J31" s="357"/>
      <c r="K31" s="357"/>
      <c r="L31" s="358"/>
      <c r="M31" s="358"/>
      <c r="N31" s="358"/>
      <c r="O31" s="124">
        <f t="shared" si="2"/>
        <v>0.01</v>
      </c>
      <c r="P31" s="124">
        <f t="shared" si="2"/>
        <v>0.01</v>
      </c>
      <c r="Q31" s="124">
        <f t="shared" si="2"/>
        <v>0.01</v>
      </c>
      <c r="R31" s="124">
        <f t="shared" si="2"/>
        <v>0.01</v>
      </c>
      <c r="S31" s="124">
        <f t="shared" si="2"/>
        <v>0.01</v>
      </c>
      <c r="T31" s="125" t="str">
        <f t="shared" si="3"/>
        <v>0-0</v>
      </c>
      <c r="U31" s="138">
        <v>4</v>
      </c>
    </row>
    <row r="32" spans="2:21" s="78" customFormat="1" ht="19.5" customHeight="1">
      <c r="B32" s="129" t="s">
        <v>37</v>
      </c>
      <c r="C32" s="130" t="str">
        <f>+C24</f>
        <v>Bo-Erik Herrgård</v>
      </c>
      <c r="D32" s="131" t="str">
        <f>+D24</f>
        <v>KoKu</v>
      </c>
      <c r="E32" s="132" t="s">
        <v>13</v>
      </c>
      <c r="F32" s="410" t="str">
        <f>+C25</f>
        <v>Jaakko Toivanen</v>
      </c>
      <c r="G32" s="411"/>
      <c r="H32" s="411"/>
      <c r="I32" s="130" t="str">
        <f>+D25</f>
        <v>KuPTS</v>
      </c>
      <c r="J32" s="359"/>
      <c r="K32" s="359"/>
      <c r="L32" s="360"/>
      <c r="M32" s="360"/>
      <c r="N32" s="360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  <c r="U32" s="138">
        <v>2</v>
      </c>
    </row>
    <row r="33" spans="2:21" s="78" customFormat="1" ht="19.5" customHeight="1">
      <c r="B33" s="129"/>
      <c r="C33" s="130"/>
      <c r="D33" s="131"/>
      <c r="E33" s="132"/>
      <c r="F33" s="129"/>
      <c r="G33" s="154"/>
      <c r="H33" s="154"/>
      <c r="I33" s="130"/>
      <c r="J33" s="283"/>
      <c r="K33" s="283"/>
      <c r="L33" s="284"/>
      <c r="M33" s="284"/>
      <c r="N33" s="284"/>
      <c r="O33" s="124"/>
      <c r="P33" s="124"/>
      <c r="Q33" s="124"/>
      <c r="R33" s="124"/>
      <c r="S33" s="124"/>
      <c r="T33" s="125"/>
      <c r="U33" s="138"/>
    </row>
    <row r="34" spans="2:21" s="78" customFormat="1" ht="19.5" customHeight="1">
      <c r="B34" s="129"/>
      <c r="C34" s="286" t="s">
        <v>215</v>
      </c>
      <c r="D34" s="131"/>
      <c r="E34" s="132"/>
      <c r="F34" s="129"/>
      <c r="G34" s="154"/>
      <c r="H34" s="154"/>
      <c r="I34" s="130"/>
      <c r="J34" s="283"/>
      <c r="K34" s="283"/>
      <c r="L34" s="284"/>
      <c r="M34" s="284"/>
      <c r="N34" s="284"/>
      <c r="O34" s="124"/>
      <c r="P34" s="124"/>
      <c r="Q34" s="124"/>
      <c r="R34" s="124"/>
      <c r="S34" s="124"/>
      <c r="T34" s="125"/>
      <c r="U34" s="138"/>
    </row>
    <row r="35" spans="2:21" s="78" customFormat="1" ht="19.5" customHeight="1">
      <c r="B35" s="129"/>
      <c r="C35" s="130"/>
      <c r="D35" s="131"/>
      <c r="E35" s="132"/>
      <c r="F35" s="129"/>
      <c r="G35" s="154"/>
      <c r="H35" s="154"/>
      <c r="I35" s="130"/>
      <c r="J35" s="283"/>
      <c r="K35" s="283"/>
      <c r="L35" s="284"/>
      <c r="M35" s="284"/>
      <c r="N35" s="284"/>
      <c r="O35" s="124"/>
      <c r="P35" s="124"/>
      <c r="Q35" s="124"/>
      <c r="R35" s="124"/>
      <c r="S35" s="124"/>
      <c r="T35" s="125"/>
      <c r="U35" s="138"/>
    </row>
    <row r="36" spans="1:21" s="307" customFormat="1" ht="24.75" customHeight="1">
      <c r="A36" s="313"/>
      <c r="B36" s="268" t="s">
        <v>48</v>
      </c>
      <c r="C36" s="269">
        <f>IF(A36="","",INDEX('[1]Nimet'!$B$6:$B$244,A36))</f>
      </c>
      <c r="D36" s="270">
        <f>IF(A36="","",INDEX('[1]Nimet'!$C$6:$C$244,A36))</f>
      </c>
      <c r="E36" s="404"/>
      <c r="F36" s="405"/>
      <c r="G36" s="379"/>
      <c r="H36" s="379"/>
      <c r="I36" s="29"/>
      <c r="J36" s="200"/>
      <c r="K36" s="308"/>
      <c r="L36" s="312"/>
      <c r="M36" s="308"/>
      <c r="N36" s="308"/>
      <c r="U36" s="316"/>
    </row>
    <row r="37" spans="1:21" s="307" customFormat="1" ht="24.75" customHeight="1" thickBot="1">
      <c r="A37" s="313"/>
      <c r="B37" s="161"/>
      <c r="C37" s="21">
        <f>IF(A37="","",INDEX('[1]Nimet'!$B$6:$B$244,A37))</f>
      </c>
      <c r="D37" s="22">
        <f>IF(A37="","",INDEX('[1]Nimet'!$C$6:$C$244,A37))</f>
      </c>
      <c r="E37" s="380"/>
      <c r="F37" s="381"/>
      <c r="G37" s="404"/>
      <c r="H37" s="405"/>
      <c r="I37" s="29"/>
      <c r="J37" s="203"/>
      <c r="K37" s="308"/>
      <c r="L37" s="312"/>
      <c r="M37" s="308"/>
      <c r="N37" s="308"/>
      <c r="U37" s="316"/>
    </row>
    <row r="38" spans="1:21" s="307" customFormat="1" ht="24.75" customHeight="1">
      <c r="A38" s="313"/>
      <c r="B38" s="162"/>
      <c r="C38" s="26">
        <f>IF(A38="","",INDEX('[1]Nimet'!$B$6:$B$244,A38))</f>
      </c>
      <c r="D38" s="37">
        <f>IF(A38="","",INDEX('[1]Nimet'!$C$6:$C$244,A38))</f>
      </c>
      <c r="E38" s="404"/>
      <c r="F38" s="376"/>
      <c r="G38" s="380"/>
      <c r="H38" s="381"/>
      <c r="I38" s="201"/>
      <c r="J38" s="200"/>
      <c r="K38" s="308"/>
      <c r="L38" s="312"/>
      <c r="M38" s="308"/>
      <c r="N38" s="308"/>
      <c r="U38" s="316"/>
    </row>
    <row r="39" spans="1:21" s="307" customFormat="1" ht="24.75" customHeight="1" thickBot="1">
      <c r="A39" s="313"/>
      <c r="B39" s="163" t="s">
        <v>52</v>
      </c>
      <c r="C39" s="31">
        <f>IF(A39="","",INDEX('[1]Nimet'!$B$6:$B$244,A39))</f>
      </c>
      <c r="D39" s="40">
        <f>IF(A39="","",INDEX('[1]Nimet'!$C$6:$C$244,A39))</f>
      </c>
      <c r="E39" s="380"/>
      <c r="F39" s="382"/>
      <c r="G39" s="379"/>
      <c r="H39" s="383"/>
      <c r="I39" s="159"/>
      <c r="J39" s="200"/>
      <c r="K39" s="311"/>
      <c r="L39" s="312"/>
      <c r="M39" s="308"/>
      <c r="N39" s="308"/>
      <c r="U39" s="316"/>
    </row>
    <row r="40" spans="1:21" s="307" customFormat="1" ht="24.75" customHeight="1">
      <c r="A40" s="313"/>
      <c r="B40" s="160" t="s">
        <v>51</v>
      </c>
      <c r="C40" s="16">
        <f>IF(A40="","",INDEX('[1]Nimet'!$B$6:$B$244,A40))</f>
      </c>
      <c r="D40" s="34">
        <f>IF(A40="","",INDEX('[1]Nimet'!$C$6:$C$244,A40))</f>
      </c>
      <c r="E40" s="404"/>
      <c r="F40" s="405"/>
      <c r="G40" s="379"/>
      <c r="H40" s="383"/>
      <c r="I40" s="164"/>
      <c r="J40" s="200"/>
      <c r="K40" s="308"/>
      <c r="L40" s="312"/>
      <c r="M40" s="308"/>
      <c r="N40" s="308"/>
      <c r="U40" s="316"/>
    </row>
    <row r="41" spans="1:21" s="307" customFormat="1" ht="24.75" customHeight="1" thickBot="1">
      <c r="A41" s="313"/>
      <c r="B41" s="161"/>
      <c r="C41" s="21">
        <f>IF(A41="","",INDEX('[1]Nimet'!$B$6:$B$244,A41))</f>
      </c>
      <c r="D41" s="22">
        <f>IF(A41="","",INDEX('[1]Nimet'!$C$6:$C$244,A41))</f>
      </c>
      <c r="E41" s="380"/>
      <c r="F41" s="381"/>
      <c r="G41" s="404"/>
      <c r="H41" s="376"/>
      <c r="I41" s="201"/>
      <c r="J41" s="311"/>
      <c r="K41" s="308"/>
      <c r="L41" s="312"/>
      <c r="M41" s="308"/>
      <c r="N41" s="308"/>
      <c r="U41" s="316"/>
    </row>
    <row r="42" spans="1:21" s="307" customFormat="1" ht="24.75" customHeight="1">
      <c r="A42" s="313"/>
      <c r="B42" s="162"/>
      <c r="C42" s="26">
        <f>IF(A42="","",INDEX('[1]Nimet'!$B$6:$B$244,A42))</f>
      </c>
      <c r="D42" s="37">
        <f>IF(A42="","",INDEX('[1]Nimet'!$C$6:$C$244,A42))</f>
      </c>
      <c r="E42" s="404"/>
      <c r="F42" s="376"/>
      <c r="G42" s="377"/>
      <c r="H42" s="378"/>
      <c r="I42" s="29"/>
      <c r="J42" s="314"/>
      <c r="K42" s="308"/>
      <c r="L42" s="312"/>
      <c r="M42" s="308"/>
      <c r="N42" s="308"/>
      <c r="U42" s="316"/>
    </row>
    <row r="43" spans="1:21" s="307" customFormat="1" ht="24.75" customHeight="1">
      <c r="A43" s="313"/>
      <c r="B43" s="263" t="s">
        <v>50</v>
      </c>
      <c r="C43" s="264">
        <f>IF(A43="","",INDEX('[1]Nimet'!$B$6:$B$244,A43))</f>
      </c>
      <c r="D43" s="265">
        <f>IF(A43="","",INDEX('[1]Nimet'!$C$6:$C$244,A43))</f>
      </c>
      <c r="E43" s="380"/>
      <c r="F43" s="382"/>
      <c r="G43" s="379"/>
      <c r="H43" s="379"/>
      <c r="I43" s="29"/>
      <c r="J43" s="314"/>
      <c r="K43" s="308"/>
      <c r="L43" s="312"/>
      <c r="M43" s="308"/>
      <c r="N43" s="308"/>
      <c r="U43" s="316"/>
    </row>
    <row r="45" spans="2:21" s="78" customFormat="1" ht="19.5" customHeight="1">
      <c r="B45" s="138"/>
      <c r="C45" s="244" t="s">
        <v>93</v>
      </c>
      <c r="E45" s="138"/>
      <c r="F45" s="138"/>
      <c r="G45" s="138"/>
      <c r="H45" s="138"/>
      <c r="K45" s="3"/>
      <c r="L45" s="19"/>
      <c r="M45" s="3"/>
      <c r="N45" s="3"/>
      <c r="U45" s="138"/>
    </row>
    <row r="46" spans="1:21" s="307" customFormat="1" ht="24.75" customHeight="1">
      <c r="A46" s="313"/>
      <c r="B46" s="320">
        <v>1</v>
      </c>
      <c r="C46" s="321">
        <f>IF(A46="","",INDEX('[1]Nimet'!$B$6:$B$244,A46))</f>
      </c>
      <c r="D46" s="321">
        <f>IF(A46="","",INDEX('[1]Nimet'!$C$6:$C$244,A46))</f>
      </c>
      <c r="E46" s="379"/>
      <c r="F46" s="379"/>
      <c r="G46" s="379"/>
      <c r="H46" s="379"/>
      <c r="I46" s="170"/>
      <c r="J46" s="200"/>
      <c r="K46" s="308"/>
      <c r="L46" s="312"/>
      <c r="M46" s="308"/>
      <c r="N46" s="308"/>
      <c r="U46" s="316"/>
    </row>
    <row r="47" spans="1:21" s="307" customFormat="1" ht="24.75" customHeight="1">
      <c r="A47" s="313"/>
      <c r="B47" s="320">
        <v>2</v>
      </c>
      <c r="C47" s="322">
        <f>IF(A47="","",INDEX('[1]Nimet'!$B$6:$B$244,A47))</f>
      </c>
      <c r="D47" s="321">
        <f>IF(A47="","",INDEX('[1]Nimet'!$C$6:$C$244,A47))</f>
      </c>
      <c r="E47" s="384"/>
      <c r="F47" s="384"/>
      <c r="G47" s="379"/>
      <c r="H47" s="379"/>
      <c r="I47" s="29"/>
      <c r="J47" s="311"/>
      <c r="K47" s="308"/>
      <c r="L47" s="312"/>
      <c r="M47" s="308"/>
      <c r="N47" s="308"/>
      <c r="U47" s="316"/>
    </row>
    <row r="48" spans="1:21" s="307" customFormat="1" ht="24.75" customHeight="1">
      <c r="A48" s="313"/>
      <c r="B48" s="320">
        <v>3</v>
      </c>
      <c r="C48" s="321">
        <f>IF(A48="","",INDEX('[1]Nimet'!$B$6:$B$244,A48))</f>
      </c>
      <c r="D48" s="321">
        <f>IF(A48="","",INDEX('[1]Nimet'!$C$6:$C$244,A48))</f>
      </c>
      <c r="E48" s="379"/>
      <c r="F48" s="379"/>
      <c r="G48" s="379"/>
      <c r="H48" s="379"/>
      <c r="I48" s="29"/>
      <c r="J48" s="314"/>
      <c r="K48" s="308"/>
      <c r="L48" s="312"/>
      <c r="M48" s="308"/>
      <c r="N48" s="308"/>
      <c r="U48" s="316"/>
    </row>
    <row r="49" spans="1:21" s="307" customFormat="1" ht="24.75" customHeight="1">
      <c r="A49" s="313"/>
      <c r="B49" s="320">
        <v>3</v>
      </c>
      <c r="C49" s="321">
        <f>IF(A49="","",INDEX('[1]Nimet'!$B$6:$B$244,A49))</f>
      </c>
      <c r="D49" s="321">
        <f>IF(A49="","",INDEX('[1]Nimet'!$C$6:$C$244,A49))</f>
      </c>
      <c r="E49" s="384"/>
      <c r="F49" s="384"/>
      <c r="G49" s="379"/>
      <c r="H49" s="379"/>
      <c r="I49" s="29"/>
      <c r="J49" s="314"/>
      <c r="K49" s="308"/>
      <c r="L49" s="312"/>
      <c r="M49" s="308"/>
      <c r="N49" s="308"/>
      <c r="U49" s="316"/>
    </row>
    <row r="50" spans="2:21" s="78" customFormat="1" ht="19.5" customHeight="1">
      <c r="B50" s="82"/>
      <c r="C50" s="192"/>
      <c r="D50" s="386"/>
      <c r="E50" s="387"/>
      <c r="F50" s="84"/>
      <c r="G50" s="84"/>
      <c r="H50" s="84"/>
      <c r="I50" s="85"/>
      <c r="J50" s="81"/>
      <c r="K50" s="81"/>
      <c r="L50" s="82"/>
      <c r="M50" s="81"/>
      <c r="N50" s="81"/>
      <c r="O50" s="81"/>
      <c r="P50" s="81"/>
      <c r="U50" s="138"/>
    </row>
    <row r="52" spans="2:21" s="78" customFormat="1" ht="19.5" customHeight="1">
      <c r="B52" s="138"/>
      <c r="C52" s="244"/>
      <c r="E52" s="138"/>
      <c r="F52" s="138"/>
      <c r="G52" s="138"/>
      <c r="H52" s="138"/>
      <c r="K52" s="3"/>
      <c r="L52" s="19"/>
      <c r="M52" s="3"/>
      <c r="N52" s="3"/>
      <c r="U52" s="138"/>
    </row>
    <row r="53" spans="1:11" ht="24.75" customHeight="1">
      <c r="A53" s="300"/>
      <c r="B53" s="298"/>
      <c r="C53" s="299"/>
      <c r="D53" s="261"/>
      <c r="E53" s="261"/>
      <c r="F53" s="29"/>
      <c r="G53" s="29"/>
      <c r="H53" s="29"/>
      <c r="I53" s="17"/>
      <c r="J53" s="195"/>
      <c r="K53" s="19"/>
    </row>
    <row r="54" spans="1:11" ht="24.75" customHeight="1">
      <c r="A54" s="300"/>
      <c r="B54" s="298"/>
      <c r="C54" s="299"/>
      <c r="D54" s="262"/>
      <c r="E54" s="261"/>
      <c r="F54" s="170"/>
      <c r="G54" s="29"/>
      <c r="H54" s="29"/>
      <c r="I54" s="17"/>
      <c r="J54" s="18"/>
      <c r="K54" s="19"/>
    </row>
    <row r="55" spans="1:11" ht="24.75" customHeight="1">
      <c r="A55" s="300"/>
      <c r="B55" s="298"/>
      <c r="C55" s="299"/>
      <c r="D55" s="261"/>
      <c r="E55" s="261"/>
      <c r="F55" s="29"/>
      <c r="G55" s="170"/>
      <c r="H55" s="29"/>
      <c r="I55" s="17"/>
      <c r="J55" s="18"/>
      <c r="K55" s="19"/>
    </row>
    <row r="56" spans="1:11" ht="24.75" customHeight="1">
      <c r="A56" s="300"/>
      <c r="B56" s="298"/>
      <c r="C56" s="299"/>
      <c r="D56" s="261"/>
      <c r="E56" s="261"/>
      <c r="F56" s="170"/>
      <c r="G56" s="29"/>
      <c r="H56" s="29"/>
      <c r="I56" s="17"/>
      <c r="J56" s="18"/>
      <c r="K56" s="19"/>
    </row>
    <row r="58" spans="5:9" ht="16.5" customHeight="1">
      <c r="E58" s="19"/>
      <c r="I58" s="3"/>
    </row>
  </sheetData>
  <sheetProtection/>
  <mergeCells count="39">
    <mergeCell ref="E2:F2"/>
    <mergeCell ref="E3:F3"/>
    <mergeCell ref="F13:H13"/>
    <mergeCell ref="F14:H14"/>
    <mergeCell ref="F15:H15"/>
    <mergeCell ref="F16:H16"/>
    <mergeCell ref="F17:H17"/>
    <mergeCell ref="F18:H18"/>
    <mergeCell ref="F27:H27"/>
    <mergeCell ref="F28:H28"/>
    <mergeCell ref="F29:H29"/>
    <mergeCell ref="F30:H30"/>
    <mergeCell ref="F31:H31"/>
    <mergeCell ref="F32:H32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9:F49"/>
    <mergeCell ref="G49:H49"/>
    <mergeCell ref="D50:E50"/>
    <mergeCell ref="E46:F46"/>
    <mergeCell ref="G46:H46"/>
    <mergeCell ref="E47:F47"/>
    <mergeCell ref="G47:H47"/>
    <mergeCell ref="E48:F48"/>
    <mergeCell ref="G48:H48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3"/>
  <sheetViews>
    <sheetView showGridLines="0" zoomScale="75" zoomScaleNormal="75" zoomScalePageLayoutView="0" workbookViewId="0" topLeftCell="A1">
      <selection activeCell="P31" sqref="P31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00390625" style="19" customWidth="1"/>
    <col min="4" max="4" width="33.421875" style="3" customWidth="1"/>
    <col min="5" max="5" width="19.140625" style="3" customWidth="1"/>
    <col min="6" max="9" width="18.57421875" style="19" customWidth="1"/>
    <col min="10" max="16384" width="9.140625" style="3" customWidth="1"/>
  </cols>
  <sheetData>
    <row r="1" ht="15.75" customHeight="1"/>
    <row r="2" ht="14.25" customHeight="1"/>
    <row r="3" spans="2:9" ht="15.75" customHeight="1">
      <c r="B3" s="4"/>
      <c r="C3" s="4"/>
      <c r="D3" s="5" t="s">
        <v>0</v>
      </c>
      <c r="E3" s="385" t="str">
        <f>IF(Nimet!C1="","",Nimet!C1)</f>
        <v>Acon GP</v>
      </c>
      <c r="F3" s="385"/>
      <c r="G3" s="4"/>
      <c r="H3" s="4"/>
      <c r="I3"/>
    </row>
    <row r="4" spans="2:9" ht="19.5" customHeight="1">
      <c r="B4" s="4"/>
      <c r="C4" s="4"/>
      <c r="D4" s="2" t="s">
        <v>1</v>
      </c>
      <c r="E4" s="385" t="s">
        <v>237</v>
      </c>
      <c r="F4" s="385"/>
      <c r="G4" s="4"/>
      <c r="H4" s="4"/>
      <c r="I4"/>
    </row>
    <row r="5" spans="4:6" ht="20.25" customHeight="1">
      <c r="D5" s="2" t="s">
        <v>222</v>
      </c>
      <c r="E5" s="2" t="s">
        <v>221</v>
      </c>
      <c r="F5" s="371"/>
    </row>
    <row r="6" spans="9:10" ht="15" customHeight="1">
      <c r="I6" s="209"/>
      <c r="J6" s="210"/>
    </row>
    <row r="7" spans="2:10" ht="14.25" customHeight="1" thickBot="1">
      <c r="B7" s="11"/>
      <c r="C7" s="11"/>
      <c r="D7" s="12"/>
      <c r="E7" s="12"/>
      <c r="F7" s="13"/>
      <c r="G7" s="13"/>
      <c r="H7" s="13"/>
      <c r="I7" s="13"/>
      <c r="J7" s="14"/>
    </row>
    <row r="8" spans="1:11" ht="15" customHeight="1">
      <c r="A8" s="56">
        <v>28</v>
      </c>
      <c r="B8" s="15" t="s">
        <v>212</v>
      </c>
      <c r="C8" s="160">
        <v>1</v>
      </c>
      <c r="D8" s="172" t="str">
        <f>IF(A8="","",INDEX(Nimet!$B$6:$B$244,A8))</f>
        <v>Ari Suikkanen</v>
      </c>
      <c r="E8" s="34" t="str">
        <f>IF(A8="","",INDEX(Nimet!$C$6:$C$244,A8))</f>
        <v>KePTS</v>
      </c>
      <c r="F8" s="159"/>
      <c r="G8" s="17"/>
      <c r="H8" s="17"/>
      <c r="I8" s="17"/>
      <c r="J8" s="18"/>
      <c r="K8" s="19"/>
    </row>
    <row r="9" spans="1:11" ht="15" customHeight="1" thickBot="1">
      <c r="A9" s="56">
        <v>58</v>
      </c>
      <c r="B9" s="20" t="s">
        <v>212</v>
      </c>
      <c r="C9" s="161">
        <v>2</v>
      </c>
      <c r="D9" s="21" t="str">
        <f>IF(A9="","",INDEX(Nimet!$B$6:$B$244,A9))</f>
        <v>Hannu Vuoste</v>
      </c>
      <c r="E9" s="22" t="str">
        <f>IF(A9="","",INDEX(Nimet!$C$6:$C$244,A9))</f>
        <v>OPT-86</v>
      </c>
      <c r="F9" s="168"/>
      <c r="G9" s="24"/>
      <c r="H9" s="17"/>
      <c r="I9" s="17"/>
      <c r="J9" s="18"/>
      <c r="K9" s="19"/>
    </row>
    <row r="10" spans="1:11" ht="15" customHeight="1">
      <c r="A10" s="56"/>
      <c r="B10" s="25"/>
      <c r="C10" s="162">
        <v>3</v>
      </c>
      <c r="D10" s="173">
        <f>IF(A10="","",INDEX(Nimet!$B$6:$B$244,A10))</f>
      </c>
      <c r="E10" s="37">
        <f>IF(A10="","",INDEX(Nimet!$C$6:$C$244,A10))</f>
      </c>
      <c r="F10" s="27"/>
      <c r="G10" s="168"/>
      <c r="H10" s="29"/>
      <c r="I10" s="17"/>
      <c r="J10" s="18"/>
      <c r="K10" s="19"/>
    </row>
    <row r="11" spans="1:11" ht="15" customHeight="1" thickBot="1">
      <c r="A11" s="56"/>
      <c r="B11" s="30"/>
      <c r="C11" s="163">
        <v>4</v>
      </c>
      <c r="D11" s="197">
        <f>IF(A11="","",INDEX(Nimet!$B$6:$B$244,A11))</f>
      </c>
      <c r="E11" s="40">
        <f>IF(A11="","",INDEX(Nimet!$C$6:$C$244,A11))</f>
      </c>
      <c r="F11" s="17"/>
      <c r="G11" s="28"/>
      <c r="H11" s="24"/>
      <c r="I11" s="17"/>
      <c r="J11" s="18"/>
      <c r="K11" s="19"/>
    </row>
    <row r="12" spans="1:11" ht="15" customHeight="1">
      <c r="A12" s="56"/>
      <c r="B12" s="15"/>
      <c r="C12" s="160">
        <v>5</v>
      </c>
      <c r="D12" s="172">
        <f>IF(A12="","",INDEX(Nimet!$B$6:$B$244,A12))</f>
      </c>
      <c r="E12" s="34">
        <f>IF(A12="","",INDEX(Nimet!$C$6:$C$244,A12))</f>
      </c>
      <c r="F12" s="159"/>
      <c r="G12" s="28"/>
      <c r="H12" s="168"/>
      <c r="I12" s="17"/>
      <c r="J12" s="18"/>
      <c r="K12" s="19"/>
    </row>
    <row r="13" spans="1:18" ht="15" customHeight="1" thickBot="1">
      <c r="A13" s="56"/>
      <c r="B13" s="20"/>
      <c r="C13" s="161">
        <v>6</v>
      </c>
      <c r="D13" s="206">
        <f>IF(A13="","",INDEX(Nimet!$B$6:$B$244,A13))</f>
      </c>
      <c r="E13" s="22">
        <f>IF(A13="","",INDEX(Nimet!$C$6:$C$244,A13))</f>
      </c>
      <c r="F13" s="168"/>
      <c r="G13" s="33"/>
      <c r="H13" s="28"/>
      <c r="I13" s="17"/>
      <c r="J13" s="18"/>
      <c r="K13" s="19"/>
      <c r="R13" s="255"/>
    </row>
    <row r="14" spans="1:11" ht="15" customHeight="1">
      <c r="A14" s="56">
        <v>44</v>
      </c>
      <c r="B14" s="25" t="s">
        <v>123</v>
      </c>
      <c r="C14" s="162">
        <v>7</v>
      </c>
      <c r="D14" s="175" t="str">
        <f>IF(A14="","",INDEX(Nimet!$B$6:$B$244,A14))</f>
        <v>Sakari Kauranen</v>
      </c>
      <c r="E14" s="37" t="str">
        <f>IF(A14="","",INDEX(Nimet!$C$6:$C$244,A14))</f>
        <v>KoKu</v>
      </c>
      <c r="F14" s="27"/>
      <c r="G14" s="169"/>
      <c r="H14" s="28"/>
      <c r="I14" s="17"/>
      <c r="J14" s="18"/>
      <c r="K14" s="19"/>
    </row>
    <row r="15" spans="1:11" ht="15" customHeight="1" thickBot="1">
      <c r="A15" s="56">
        <v>40</v>
      </c>
      <c r="B15" s="30" t="s">
        <v>123</v>
      </c>
      <c r="C15" s="163">
        <v>8</v>
      </c>
      <c r="D15" s="198" t="str">
        <f>IF(A15="","",INDEX(Nimet!$B$6:$B$244,A15))</f>
        <v>Tommy Alen</v>
      </c>
      <c r="E15" s="40" t="str">
        <f>IF(A15="","",INDEX(Nimet!$C$6:$C$244,A15))</f>
        <v>KoKu</v>
      </c>
      <c r="F15" s="17"/>
      <c r="G15" s="17"/>
      <c r="H15" s="28"/>
      <c r="I15" s="24"/>
      <c r="J15" s="18"/>
      <c r="K15" s="19"/>
    </row>
    <row r="16" spans="1:11" ht="15" customHeight="1" thickBot="1">
      <c r="A16" s="57"/>
      <c r="B16" s="58"/>
      <c r="C16" s="58"/>
      <c r="D16" s="59"/>
      <c r="E16" s="59"/>
      <c r="F16" s="17"/>
      <c r="G16" s="17"/>
      <c r="H16" s="28"/>
      <c r="I16" s="171"/>
      <c r="J16" s="18"/>
      <c r="K16" s="19"/>
    </row>
    <row r="17" spans="1:11" ht="15" customHeight="1">
      <c r="A17" s="56">
        <v>53</v>
      </c>
      <c r="B17" s="15" t="s">
        <v>123</v>
      </c>
      <c r="C17" s="160">
        <v>9</v>
      </c>
      <c r="D17" s="176" t="str">
        <f>IF(A17="","",INDEX(Nimet!$B$6:$B$244,A17))</f>
        <v>Janne Röpelinen</v>
      </c>
      <c r="E17" s="34" t="str">
        <f>IF(A17="","",INDEX(Nimet!$C$6:$C$244,A17))</f>
        <v>OPT-86</v>
      </c>
      <c r="F17" s="24"/>
      <c r="G17" s="17"/>
      <c r="H17" s="28"/>
      <c r="I17" s="28"/>
      <c r="J17" s="18"/>
      <c r="K17" s="19"/>
    </row>
    <row r="18" spans="1:11" ht="15" customHeight="1" thickBot="1">
      <c r="A18" s="56">
        <v>52</v>
      </c>
      <c r="B18" s="20" t="s">
        <v>212</v>
      </c>
      <c r="C18" s="161">
        <v>10</v>
      </c>
      <c r="D18" s="21" t="str">
        <f>IF(A18="","",INDEX(Nimet!$B$6:$B$244,A18))</f>
        <v>Kullervo Haapalainen</v>
      </c>
      <c r="E18" s="22" t="str">
        <f>IF(A18="","",INDEX(Nimet!$C$6:$C$244,A18))</f>
        <v>OPT-86</v>
      </c>
      <c r="F18" s="168"/>
      <c r="G18" s="24"/>
      <c r="H18" s="28"/>
      <c r="I18" s="28"/>
      <c r="J18" s="18"/>
      <c r="K18" s="19"/>
    </row>
    <row r="19" spans="1:11" ht="15" customHeight="1">
      <c r="A19" s="56"/>
      <c r="B19" s="25"/>
      <c r="C19" s="162">
        <v>11</v>
      </c>
      <c r="D19" s="254">
        <f>IF(A19="","",INDEX(Nimet!$B$6:$B$244,A19))</f>
      </c>
      <c r="E19" s="37">
        <f>IF(A19="","",INDEX(Nimet!$C$6:$C$244,A19))</f>
      </c>
      <c r="F19" s="27"/>
      <c r="G19" s="168"/>
      <c r="H19" s="28"/>
      <c r="I19" s="28"/>
      <c r="J19" s="18"/>
      <c r="K19" s="19"/>
    </row>
    <row r="20" spans="1:11" ht="15" customHeight="1" thickBot="1">
      <c r="A20" s="56"/>
      <c r="B20" s="30"/>
      <c r="C20" s="163">
        <v>12</v>
      </c>
      <c r="D20" s="197">
        <f>IF(A20="","",INDEX(Nimet!$B$6:$B$244,A20))</f>
      </c>
      <c r="E20" s="40">
        <f>IF(A20="","",INDEX(Nimet!$C$6:$C$244,A20))</f>
      </c>
      <c r="F20" s="17"/>
      <c r="G20" s="28"/>
      <c r="H20" s="33"/>
      <c r="I20" s="28"/>
      <c r="J20" s="18"/>
      <c r="K20" s="19"/>
    </row>
    <row r="21" spans="1:11" ht="15" customHeight="1">
      <c r="A21" s="56"/>
      <c r="B21" s="15"/>
      <c r="C21" s="160">
        <v>13</v>
      </c>
      <c r="D21" s="174">
        <f>IF(A21="","",INDEX(Nimet!$B$6:$B$244,A21))</f>
      </c>
      <c r="E21" s="34">
        <f>IF(A21="","",INDEX(Nimet!$C$6:$C$244,A21))</f>
      </c>
      <c r="F21" s="159"/>
      <c r="G21" s="28"/>
      <c r="H21" s="170"/>
      <c r="I21" s="28"/>
      <c r="J21" s="18"/>
      <c r="K21" s="19"/>
    </row>
    <row r="22" spans="1:11" ht="15" customHeight="1" thickBot="1">
      <c r="A22" s="56"/>
      <c r="B22" s="20"/>
      <c r="C22" s="161">
        <v>14</v>
      </c>
      <c r="D22" s="21">
        <f>IF(A22="","",INDEX(Nimet!$B$6:$B$244,A22))</f>
      </c>
      <c r="E22" s="22">
        <f>IF(A22="","",INDEX(Nimet!$C$6:$C$244,A22))</f>
      </c>
      <c r="F22" s="168"/>
      <c r="G22" s="33"/>
      <c r="H22" s="29"/>
      <c r="I22" s="28"/>
      <c r="J22" s="18"/>
      <c r="K22" s="19"/>
    </row>
    <row r="23" spans="1:13" ht="15" customHeight="1">
      <c r="A23" s="56">
        <v>17</v>
      </c>
      <c r="B23" s="25" t="s">
        <v>212</v>
      </c>
      <c r="C23" s="162">
        <v>15</v>
      </c>
      <c r="D23" s="175" t="str">
        <f>IF(A23="","",INDEX(Nimet!$B$6:$B$244,A23))</f>
        <v>Juha Ranta</v>
      </c>
      <c r="E23" s="37" t="str">
        <f>IF(A23="","",INDEX(Nimet!$C$6:$C$244,A23))</f>
        <v>OPT-86</v>
      </c>
      <c r="F23" s="27"/>
      <c r="G23" s="169"/>
      <c r="H23" s="29"/>
      <c r="I23" s="28"/>
      <c r="J23" s="18"/>
      <c r="K23" s="19"/>
      <c r="M23" s="258"/>
    </row>
    <row r="24" spans="1:11" ht="15" customHeight="1" thickBot="1">
      <c r="A24" s="56">
        <v>43</v>
      </c>
      <c r="B24" s="30" t="s">
        <v>212</v>
      </c>
      <c r="C24" s="163">
        <v>16</v>
      </c>
      <c r="D24" s="197" t="str">
        <f>IF(A24="","",INDEX(Nimet!$B$6:$B$244,A24))</f>
        <v>Tauno Kara</v>
      </c>
      <c r="E24" s="40" t="str">
        <f>IF(A24="","",INDEX(Nimet!$C$6:$C$244,A24))</f>
        <v>JysRy</v>
      </c>
      <c r="F24" s="17"/>
      <c r="G24" s="17"/>
      <c r="H24" s="29"/>
      <c r="I24" s="24"/>
      <c r="J24" s="63"/>
      <c r="K24" s="19"/>
    </row>
    <row r="25" spans="1:11" ht="15" customHeight="1" thickBot="1">
      <c r="A25" s="57"/>
      <c r="B25" s="64"/>
      <c r="C25" s="64"/>
      <c r="D25" s="64"/>
      <c r="E25" s="64"/>
      <c r="F25" s="65"/>
      <c r="G25" s="17"/>
      <c r="H25" s="29"/>
      <c r="I25" s="168"/>
      <c r="J25" s="18"/>
      <c r="K25" s="19"/>
    </row>
    <row r="26" spans="1:11" ht="15" customHeight="1">
      <c r="A26" s="56">
        <v>24</v>
      </c>
      <c r="B26" s="15" t="s">
        <v>212</v>
      </c>
      <c r="C26" s="160">
        <v>17</v>
      </c>
      <c r="D26" s="176" t="str">
        <f>IF(A26="","",INDEX(Nimet!$B$6:$B$244,A26))</f>
        <v>Lasse Vimpari</v>
      </c>
      <c r="E26" s="34" t="str">
        <f>IF(A26="","",INDEX(Nimet!$C$6:$C$244,A26))</f>
        <v>YNM</v>
      </c>
      <c r="F26" s="17"/>
      <c r="G26" s="17"/>
      <c r="H26" s="17"/>
      <c r="I26" s="28"/>
      <c r="J26" s="18"/>
      <c r="K26" s="19"/>
    </row>
    <row r="27" spans="1:11" ht="15" customHeight="1" thickBot="1">
      <c r="A27" s="56">
        <v>23</v>
      </c>
      <c r="B27" s="20" t="s">
        <v>212</v>
      </c>
      <c r="C27" s="161">
        <v>18</v>
      </c>
      <c r="D27" s="21" t="str">
        <f>IF(A27="","",INDEX(Nimet!$B$6:$B$244,A27))</f>
        <v>Eino Määttä</v>
      </c>
      <c r="E27" s="22" t="str">
        <f>IF(A27="","",INDEX(Nimet!$C$6:$C$244,A27))</f>
        <v>OPT-86</v>
      </c>
      <c r="F27" s="23"/>
      <c r="G27" s="24"/>
      <c r="H27" s="17"/>
      <c r="I27" s="28"/>
      <c r="J27" s="18"/>
      <c r="K27" s="19"/>
    </row>
    <row r="28" spans="1:11" ht="15" customHeight="1">
      <c r="A28" s="56"/>
      <c r="B28" s="25"/>
      <c r="C28" s="162">
        <v>19</v>
      </c>
      <c r="D28" s="199">
        <f>IF(A28="","",INDEX(Nimet!$B$6:$B$244,A28))</f>
      </c>
      <c r="E28" s="37">
        <f>IF(A28="","",INDEX(Nimet!$C$6:$C$244,A28))</f>
      </c>
      <c r="F28" s="27"/>
      <c r="G28" s="168"/>
      <c r="H28" s="29"/>
      <c r="I28" s="28"/>
      <c r="J28" s="18"/>
      <c r="K28" s="19"/>
    </row>
    <row r="29" spans="1:11" ht="15" customHeight="1" thickBot="1">
      <c r="A29" s="56"/>
      <c r="B29" s="30"/>
      <c r="C29" s="163">
        <v>20</v>
      </c>
      <c r="D29" s="198">
        <f>IF(A29="","",INDEX(Nimet!$B$6:$B$244,A29))</f>
      </c>
      <c r="E29" s="40">
        <f>IF(A29="","",INDEX(Nimet!$C$6:$C$244,A29))</f>
      </c>
      <c r="F29" s="17"/>
      <c r="G29" s="28"/>
      <c r="H29" s="24"/>
      <c r="I29" s="28"/>
      <c r="J29" s="18"/>
      <c r="K29" s="19"/>
    </row>
    <row r="30" spans="1:11" ht="15" customHeight="1">
      <c r="A30" s="56">
        <v>54</v>
      </c>
      <c r="B30" s="15" t="s">
        <v>123</v>
      </c>
      <c r="C30" s="160">
        <v>21</v>
      </c>
      <c r="D30" s="172" t="str">
        <f>IF(A30="","",INDEX(Nimet!$B$6:$B$244,A30))</f>
        <v>Kristian Palomaa</v>
      </c>
      <c r="E30" s="34" t="str">
        <f>IF(A30="","",INDEX(Nimet!$C$6:$C$244,A30))</f>
        <v>OPT-86</v>
      </c>
      <c r="F30" s="17"/>
      <c r="G30" s="28"/>
      <c r="H30" s="168"/>
      <c r="I30" s="28"/>
      <c r="J30" s="18"/>
      <c r="K30" s="19"/>
    </row>
    <row r="31" spans="1:11" ht="15" customHeight="1" thickBot="1">
      <c r="A31" s="56">
        <v>57</v>
      </c>
      <c r="B31" s="20" t="s">
        <v>123</v>
      </c>
      <c r="C31" s="161">
        <v>22</v>
      </c>
      <c r="D31" s="206" t="str">
        <f>IF(A31="","",INDEX(Nimet!$B$6:$B$244,A31))</f>
        <v>Ilari Vuoste</v>
      </c>
      <c r="E31" s="22" t="str">
        <f>IF(A31="","",INDEX(Nimet!$C$6:$C$244,A31))</f>
        <v>OPT-86</v>
      </c>
      <c r="F31" s="23"/>
      <c r="G31" s="33"/>
      <c r="H31" s="28"/>
      <c r="I31" s="28"/>
      <c r="J31" s="18"/>
      <c r="K31" s="19"/>
    </row>
    <row r="32" spans="1:11" ht="15" customHeight="1">
      <c r="A32" s="56">
        <v>16</v>
      </c>
      <c r="B32" s="25" t="s">
        <v>212</v>
      </c>
      <c r="C32" s="162">
        <v>23</v>
      </c>
      <c r="D32" s="228" t="str">
        <f>IF(A32="","",INDEX(Nimet!$B$6:$B$244,A32))</f>
        <v>Samppa Kauppila</v>
      </c>
      <c r="E32" s="37" t="str">
        <f>IF(A32="","",INDEX(Nimet!$C$6:$C$244,A32))</f>
        <v>OPT-86</v>
      </c>
      <c r="F32" s="27"/>
      <c r="G32" s="169"/>
      <c r="H32" s="28"/>
      <c r="I32" s="28"/>
      <c r="J32" s="18"/>
      <c r="K32" s="19"/>
    </row>
    <row r="33" spans="1:11" ht="15" customHeight="1" thickBot="1">
      <c r="A33" s="56">
        <v>47</v>
      </c>
      <c r="B33" s="30" t="s">
        <v>123</v>
      </c>
      <c r="C33" s="163">
        <v>24</v>
      </c>
      <c r="D33" s="198" t="str">
        <f>IF(A33="","",INDEX(Nimet!$B$6:$B$244,A33))</f>
        <v>Jukka Kalliokoski</v>
      </c>
      <c r="E33" s="40" t="str">
        <f>IF(A33="","",INDEX(Nimet!$C$6:$C$244,A33))</f>
        <v>SeSi</v>
      </c>
      <c r="F33" s="17"/>
      <c r="G33" s="17"/>
      <c r="H33" s="28"/>
      <c r="I33" s="33"/>
      <c r="J33" s="18"/>
      <c r="K33" s="19"/>
    </row>
    <row r="34" spans="1:11" ht="15" customHeight="1" thickBot="1">
      <c r="A34" s="57"/>
      <c r="B34" s="11"/>
      <c r="C34" s="11"/>
      <c r="D34" s="59"/>
      <c r="E34" s="59"/>
      <c r="F34" s="17"/>
      <c r="G34" s="17"/>
      <c r="H34" s="28"/>
      <c r="I34" s="170"/>
      <c r="J34" s="18"/>
      <c r="K34" s="19"/>
    </row>
    <row r="35" spans="1:11" ht="15" customHeight="1">
      <c r="A35" s="56">
        <v>49</v>
      </c>
      <c r="B35" s="15" t="s">
        <v>123</v>
      </c>
      <c r="C35" s="160">
        <v>25</v>
      </c>
      <c r="D35" s="176" t="str">
        <f>IF(A35="","",INDEX(Nimet!$B$6:$B$244,A35))</f>
        <v>Markku Mäenpää</v>
      </c>
      <c r="E35" s="34" t="str">
        <f>IF(A35="","",INDEX(Nimet!$C$6:$C$244,A35))</f>
        <v>SeSi</v>
      </c>
      <c r="F35" s="17"/>
      <c r="G35" s="17"/>
      <c r="H35" s="28"/>
      <c r="I35" s="29"/>
      <c r="J35" s="18"/>
      <c r="K35" s="19"/>
    </row>
    <row r="36" spans="1:11" ht="15" customHeight="1" thickBot="1">
      <c r="A36" s="56">
        <v>48</v>
      </c>
      <c r="B36" s="20" t="s">
        <v>123</v>
      </c>
      <c r="C36" s="161">
        <v>26</v>
      </c>
      <c r="D36" s="21" t="str">
        <f>IF(A36="","",INDEX(Nimet!$B$6:$B$244,A36))</f>
        <v>Juhani Suvanto</v>
      </c>
      <c r="E36" s="22" t="str">
        <f>IF(A36="","",INDEX(Nimet!$C$6:$C$244,A36))</f>
        <v>SeSi</v>
      </c>
      <c r="F36" s="23"/>
      <c r="G36" s="24"/>
      <c r="H36" s="28"/>
      <c r="I36" s="29"/>
      <c r="J36" s="18"/>
      <c r="K36" s="19"/>
    </row>
    <row r="37" spans="1:11" ht="15" customHeight="1">
      <c r="A37" s="56"/>
      <c r="B37" s="25"/>
      <c r="C37" s="162">
        <v>27</v>
      </c>
      <c r="D37" s="228">
        <f>IF(A37="","",INDEX(Nimet!$B$6:$B$244,A37))</f>
      </c>
      <c r="E37" s="37">
        <f>IF(A37="","",INDEX(Nimet!$C$6:$C$244,A37))</f>
      </c>
      <c r="F37" s="27"/>
      <c r="G37" s="168"/>
      <c r="H37" s="28"/>
      <c r="I37" s="29"/>
      <c r="J37" s="18"/>
      <c r="K37" s="19"/>
    </row>
    <row r="38" spans="1:11" ht="15" customHeight="1" thickBot="1">
      <c r="A38" s="56"/>
      <c r="B38" s="30"/>
      <c r="C38" s="163">
        <v>28</v>
      </c>
      <c r="D38" s="198">
        <f>IF(A38="","",INDEX(Nimet!$B$6:$B$244,A38))</f>
      </c>
      <c r="E38" s="40">
        <f>IF(A38="","",INDEX(Nimet!$C$6:$C$244,A38))</f>
      </c>
      <c r="F38" s="17"/>
      <c r="G38" s="28"/>
      <c r="H38" s="33"/>
      <c r="I38" s="29"/>
      <c r="J38" s="18"/>
      <c r="K38" s="19"/>
    </row>
    <row r="39" spans="1:11" ht="15" customHeight="1">
      <c r="A39" s="56"/>
      <c r="B39" s="15"/>
      <c r="C39" s="160">
        <v>29</v>
      </c>
      <c r="D39" s="174">
        <f>IF(A39="","",INDEX(Nimet!$B$6:$B$244,A39))</f>
      </c>
      <c r="E39" s="34">
        <f>IF(A39="","",INDEX(Nimet!$C$6:$C$244,A39))</f>
      </c>
      <c r="F39" s="159"/>
      <c r="G39" s="28"/>
      <c r="H39" s="170"/>
      <c r="I39" s="29"/>
      <c r="J39" s="18"/>
      <c r="K39" s="19"/>
    </row>
    <row r="40" spans="1:11" ht="15" customHeight="1" thickBot="1">
      <c r="A40" s="56"/>
      <c r="B40" s="20"/>
      <c r="C40" s="161">
        <v>30</v>
      </c>
      <c r="D40" s="21">
        <f>IF(A40="","",INDEX(Nimet!$B$6:$B$244,A40))</f>
      </c>
      <c r="E40" s="22">
        <f>IF(A40="","",INDEX(Nimet!$C$6:$C$244,A40))</f>
      </c>
      <c r="F40" s="168"/>
      <c r="G40" s="33"/>
      <c r="H40" s="29"/>
      <c r="I40" s="29"/>
      <c r="J40" s="18"/>
      <c r="K40" s="19"/>
    </row>
    <row r="41" spans="1:11" ht="15" customHeight="1">
      <c r="A41" s="56">
        <v>21</v>
      </c>
      <c r="B41" s="25" t="s">
        <v>212</v>
      </c>
      <c r="C41" s="162">
        <v>31</v>
      </c>
      <c r="D41" s="175" t="str">
        <f>IF(A41="","",INDEX(Nimet!$B$6:$B$244,A41))</f>
        <v>Kari Pikkarainen</v>
      </c>
      <c r="E41" s="37" t="str">
        <f>IF(A41="","",INDEX(Nimet!$C$6:$C$244,A41))</f>
        <v>OPT-86</v>
      </c>
      <c r="F41" s="27"/>
      <c r="G41" s="169"/>
      <c r="H41" s="29"/>
      <c r="I41" s="29"/>
      <c r="J41" s="18"/>
      <c r="K41" s="19"/>
    </row>
    <row r="42" spans="1:11" ht="15" customHeight="1" thickBot="1">
      <c r="A42" s="56">
        <v>55</v>
      </c>
      <c r="B42" s="30" t="s">
        <v>212</v>
      </c>
      <c r="C42" s="163">
        <v>32</v>
      </c>
      <c r="D42" s="197" t="str">
        <f>IF(A42="","",INDEX(Nimet!$B$6:$B$244,A42))</f>
        <v>Esa Kettunen</v>
      </c>
      <c r="E42" s="40" t="str">
        <f>IF(A42="","",INDEX(Nimet!$C$6:$C$244,A42))</f>
        <v>OPT-86</v>
      </c>
      <c r="F42" s="170"/>
      <c r="G42" s="67"/>
      <c r="H42" s="67"/>
      <c r="I42" s="67"/>
      <c r="J42" s="18"/>
      <c r="K42" s="19"/>
    </row>
    <row r="43" spans="2:11" ht="15" customHeight="1">
      <c r="B43" s="6"/>
      <c r="C43" s="6"/>
      <c r="D43" s="46"/>
      <c r="E43" s="46"/>
      <c r="F43" s="47"/>
      <c r="G43" s="47"/>
      <c r="H43" s="47"/>
      <c r="I43" s="47"/>
      <c r="J43" s="18"/>
      <c r="K43" s="19"/>
    </row>
    <row r="44" spans="2:10" s="207" customFormat="1" ht="21.75" customHeight="1">
      <c r="B44" s="208"/>
      <c r="C44" s="208"/>
      <c r="E44" s="373"/>
      <c r="F44" s="374"/>
      <c r="G44" s="209"/>
      <c r="H44" s="209"/>
      <c r="I44" s="214"/>
      <c r="J44" s="212"/>
    </row>
    <row r="45" spans="4:5" ht="21.75" customHeight="1">
      <c r="D45" s="19"/>
      <c r="E45" s="19"/>
    </row>
    <row r="46" ht="19.5" customHeight="1">
      <c r="D46" s="309" t="s">
        <v>93</v>
      </c>
    </row>
    <row r="47" spans="1:11" s="255" customFormat="1" ht="24.75" customHeight="1">
      <c r="A47" s="302"/>
      <c r="B47" s="298"/>
      <c r="C47" s="299">
        <v>1</v>
      </c>
      <c r="D47" s="261">
        <f>IF(A47="","",INDEX(Nimet!$B$6:$B$244,A47))</f>
      </c>
      <c r="E47" s="261">
        <f>IF(A47="","",INDEX(Nimet!$C$6:$C$244,A47))</f>
      </c>
      <c r="F47" s="295"/>
      <c r="G47" s="295"/>
      <c r="H47" s="295"/>
      <c r="I47" s="284"/>
      <c r="J47" s="195"/>
      <c r="K47" s="296"/>
    </row>
    <row r="48" spans="1:11" s="255" customFormat="1" ht="24.75" customHeight="1">
      <c r="A48" s="302"/>
      <c r="B48" s="298"/>
      <c r="C48" s="299">
        <v>2</v>
      </c>
      <c r="D48" s="262">
        <f>IF(A48="","",INDEX(Nimet!$B$6:$B$244,A48))</f>
      </c>
      <c r="E48" s="261">
        <f>IF(A48="","",INDEX(Nimet!$C$6:$C$244,A48))</f>
      </c>
      <c r="F48" s="297"/>
      <c r="G48" s="295"/>
      <c r="H48" s="295"/>
      <c r="I48" s="284"/>
      <c r="J48" s="195"/>
      <c r="K48" s="296"/>
    </row>
    <row r="49" spans="1:11" s="255" customFormat="1" ht="24.75" customHeight="1">
      <c r="A49" s="302"/>
      <c r="B49" s="298"/>
      <c r="C49" s="299">
        <v>3</v>
      </c>
      <c r="D49" s="261">
        <f>IF(A49="","",INDEX(Nimet!$B$6:$B$244,A49))</f>
      </c>
      <c r="E49" s="261">
        <f>IF(A49="","",INDEX(Nimet!$C$6:$C$244,A49))</f>
      </c>
      <c r="F49" s="295"/>
      <c r="G49" s="297"/>
      <c r="H49" s="295"/>
      <c r="I49" s="284"/>
      <c r="J49" s="195"/>
      <c r="K49" s="296"/>
    </row>
    <row r="50" spans="1:11" s="255" customFormat="1" ht="24.75" customHeight="1">
      <c r="A50" s="302"/>
      <c r="B50" s="298"/>
      <c r="C50" s="299">
        <v>3</v>
      </c>
      <c r="D50" s="261">
        <f>IF(A50="","",INDEX(Nimet!$B$6:$B$244,A50))</f>
      </c>
      <c r="E50" s="261">
        <f>IF(A50="","",INDEX(Nimet!$C$6:$C$244,A50))</f>
      </c>
      <c r="F50" s="297"/>
      <c r="G50" s="295"/>
      <c r="H50" s="295"/>
      <c r="I50" s="284"/>
      <c r="J50" s="195"/>
      <c r="K50" s="296"/>
    </row>
    <row r="51" ht="19.5" customHeight="1">
      <c r="I51" s="3"/>
    </row>
    <row r="52" ht="19.5" customHeight="1">
      <c r="H52" s="3"/>
    </row>
    <row r="53" spans="4:5" ht="19.5" customHeight="1">
      <c r="D53" s="293"/>
      <c r="E53" s="19"/>
    </row>
  </sheetData>
  <sheetProtection/>
  <mergeCells count="3">
    <mergeCell ref="E3:F3"/>
    <mergeCell ref="E4:F4"/>
    <mergeCell ref="E44:F4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Hiltunen Seppo</cp:lastModifiedBy>
  <cp:lastPrinted>2008-11-19T06:51:27Z</cp:lastPrinted>
  <dcterms:created xsi:type="dcterms:W3CDTF">2002-11-03T16:46:00Z</dcterms:created>
  <dcterms:modified xsi:type="dcterms:W3CDTF">2008-11-19T07:36:04Z</dcterms:modified>
  <cp:category/>
  <cp:version/>
  <cp:contentType/>
  <cp:contentStatus/>
</cp:coreProperties>
</file>